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7400" windowHeight="6975" activeTab="0"/>
  </bookViews>
  <sheets>
    <sheet name="BCDKT" sheetId="1" r:id="rId1"/>
    <sheet name="BCKQKD" sheetId="2" r:id="rId2"/>
    <sheet name="LCTT-PPGT" sheetId="3" r:id="rId3"/>
    <sheet name="TMBCTC" sheetId="4" r:id="rId4"/>
  </sheets>
  <externalReferences>
    <externalReference r:id="rId7"/>
    <externalReference r:id="rId8"/>
    <externalReference r:id="rId9"/>
    <externalReference r:id="rId10"/>
    <externalReference r:id="rId11"/>
    <externalReference r:id="rId12"/>
    <externalReference r:id="rId13"/>
  </externalReferences>
  <definedNames/>
  <calcPr fullCalcOnLoad="1"/>
</workbook>
</file>

<file path=xl/comments1.xml><?xml version="1.0" encoding="utf-8"?>
<comments xmlns="http://schemas.openxmlformats.org/spreadsheetml/2006/main">
  <authors>
    <author>123</author>
  </authors>
  <commentList>
    <comment ref="D69" authorId="0">
      <text>
        <r>
          <rPr>
            <b/>
            <sz val="8"/>
            <rFont val="Tahoma"/>
            <family val="2"/>
          </rPr>
          <t>123:</t>
        </r>
        <r>
          <rPr>
            <sz val="8"/>
            <rFont val="Tahoma"/>
            <family val="2"/>
          </rPr>
          <t xml:space="preserve">
341+342</t>
        </r>
      </text>
    </comment>
  </commentList>
</comments>
</file>

<file path=xl/sharedStrings.xml><?xml version="1.0" encoding="utf-8"?>
<sst xmlns="http://schemas.openxmlformats.org/spreadsheetml/2006/main" count="694" uniqueCount="519">
  <si>
    <t>c«ng ty cp c¬ khÝ th­¬ng m¹i vËn t¶I ®¹i h­ng</t>
  </si>
  <si>
    <t>l« 26 ®×nh vò, quËn h¶I an, tp, h¶I phßng</t>
  </si>
  <si>
    <t>MST: 0200426067</t>
  </si>
  <si>
    <t xml:space="preserve">BẢNG CÂN ĐỐI KẾ TOÁN  </t>
  </si>
  <si>
    <t>NĂM 2013</t>
  </si>
  <si>
    <t>Cho quý tài chính kết thúc ngày 31 tháng 03 năm 2013</t>
  </si>
  <si>
    <t>Đơn vị tính : Đồng Việt Nam</t>
  </si>
  <si>
    <t>TÀI SẢN</t>
  </si>
  <si>
    <t>Mã số</t>
  </si>
  <si>
    <t>Thuyết minh</t>
  </si>
  <si>
    <t>SỐ CUỐI KỲ (31/03/2013)</t>
  </si>
  <si>
    <t>SỐ ĐẦU KỲ (01/01/2013)</t>
  </si>
  <si>
    <t xml:space="preserve">A. TÀI SẢN NGẮN HẠN </t>
  </si>
  <si>
    <t>I. Tiền và các khoản tương đương tiền</t>
  </si>
  <si>
    <t>V.01</t>
  </si>
  <si>
    <t>1. Tiền</t>
  </si>
  <si>
    <t>II. Các khoản đầu tư tài chính ngắn hạn</t>
  </si>
  <si>
    <t xml:space="preserve">III. Các khoản phải thu ngắn hạn </t>
  </si>
  <si>
    <t>V.02</t>
  </si>
  <si>
    <t>1. Phải thu của khách hàng</t>
  </si>
  <si>
    <t>2. Trả trước cho người bán</t>
  </si>
  <si>
    <t>3. Phải thu nội bộ ngắn hạn</t>
  </si>
  <si>
    <t>4. Các khoản phải thu khác</t>
  </si>
  <si>
    <t>IV. Hàng tồn kho :</t>
  </si>
  <si>
    <t>V.03</t>
  </si>
  <si>
    <t>1. Hàng tồn kho</t>
  </si>
  <si>
    <t>V. Tài sản ngắn hạn khác</t>
  </si>
  <si>
    <t>1. Chi phí trả trước ngắn hạn</t>
  </si>
  <si>
    <t>V.04</t>
  </si>
  <si>
    <t xml:space="preserve">2. Thuế GTGT được khấu trừ </t>
  </si>
  <si>
    <t>V.06</t>
  </si>
  <si>
    <t xml:space="preserve">3. Thuế và các khoản phải thu của Nhà nước </t>
  </si>
  <si>
    <t>4. Tài sản ngắn hạn khác</t>
  </si>
  <si>
    <t>V.05</t>
  </si>
  <si>
    <t>B. TÀI SẢN DÀI HẠN</t>
  </si>
  <si>
    <t>I. CÁC KHOẢN PHẢI THU DÀI HẠN</t>
  </si>
  <si>
    <t>II. Tài sản cố định</t>
  </si>
  <si>
    <t>1. Tài sản cố định hữu hình</t>
  </si>
  <si>
    <t>V.07</t>
  </si>
  <si>
    <t xml:space="preserve">    - Nguyên giá</t>
  </si>
  <si>
    <t xml:space="preserve">    - Giá trị hao mòn lũy kế (* )</t>
  </si>
  <si>
    <t>2. Tài sản cố định thuê tài chính</t>
  </si>
  <si>
    <t>V.08</t>
  </si>
  <si>
    <t>3. Tài sản cố định vô hình</t>
  </si>
  <si>
    <t>4. Chi phí xây dựng cơ bản dở dang</t>
  </si>
  <si>
    <t>V.09</t>
  </si>
  <si>
    <t>III. Bất động sản đầu tư</t>
  </si>
  <si>
    <t xml:space="preserve">IV. Các khoản đầu tư tài chính dài hạn : </t>
  </si>
  <si>
    <t>V. Tài sản dài hạn khác</t>
  </si>
  <si>
    <t>1. Chi phí trả trước dài hạn</t>
  </si>
  <si>
    <t>V.10</t>
  </si>
  <si>
    <t>2. Tài sản thuế thu nhập hoãn lại</t>
  </si>
  <si>
    <t>3. Tài sản dài hạn khác</t>
  </si>
  <si>
    <t>V.11</t>
  </si>
  <si>
    <t>TỔNG CỘNG TÀI SẢN</t>
  </si>
  <si>
    <t>NGUỒN VỐN</t>
  </si>
  <si>
    <t xml:space="preserve">A. NỢ PHẢI TRẢ  </t>
  </si>
  <si>
    <t>I. Nợ ngắn hạn :</t>
  </si>
  <si>
    <t>1. Vay và nợ ngắn hạn</t>
  </si>
  <si>
    <t>V12,13</t>
  </si>
  <si>
    <t>2. Phải trả người bán</t>
  </si>
  <si>
    <t>V.14</t>
  </si>
  <si>
    <t>3. Người mua trả tiền trước</t>
  </si>
  <si>
    <t>4. Thuế và các khoản phải nộp nhà nước</t>
  </si>
  <si>
    <t>V.15</t>
  </si>
  <si>
    <t>5. Phải trả người lao động</t>
  </si>
  <si>
    <t>6. Chi phí phải trả</t>
  </si>
  <si>
    <t>7. Phải trả nội bộ</t>
  </si>
  <si>
    <t>8. Phải trả theo tiến độ kế hoạch hợp đồng xây dựng</t>
  </si>
  <si>
    <t>9. Các khoản phải trả phải nộp ngắn hạn khác</t>
  </si>
  <si>
    <t>V.16</t>
  </si>
  <si>
    <t>10. Quỹ khen thưởng phúc lợi</t>
  </si>
  <si>
    <t>II. Nợ dài hạn</t>
  </si>
  <si>
    <t>1. Phải trả dài hạn người bán</t>
  </si>
  <si>
    <t>2. Phải trả dài hạn nội bộ</t>
  </si>
  <si>
    <t>3. Vay và nợ dài hạn</t>
  </si>
  <si>
    <t>4. Thuế thu nhập hoãn lại phải trả</t>
  </si>
  <si>
    <t xml:space="preserve">B. VỐN CHỦ SỞ HỮU </t>
  </si>
  <si>
    <t>I. Vốn chủ sở hữu</t>
  </si>
  <si>
    <t>V.17</t>
  </si>
  <si>
    <t>1. Vốn đầu tư của chủ sở hữu</t>
  </si>
  <si>
    <t xml:space="preserve">2. Lợi nhuận sau thuế chưa phân phối </t>
  </si>
  <si>
    <t>3. Quỹ đầu tư phát triển</t>
  </si>
  <si>
    <t>II. Nguồn kinh phí và quỹ khác</t>
  </si>
  <si>
    <t xml:space="preserve">1. Nguồn kinh phí </t>
  </si>
  <si>
    <t>2. Nguồn kinh phí đã hình thành TSCĐ</t>
  </si>
  <si>
    <t xml:space="preserve">TỔNG CỘNG NGUỒN VỐN </t>
  </si>
  <si>
    <t>Hải phòng, ngày 18 tháng 04 năm 2013</t>
  </si>
  <si>
    <t>Người lập biểu</t>
  </si>
  <si>
    <t>Kế toán trưởng</t>
  </si>
  <si>
    <t>Tổng Giám đốc</t>
  </si>
  <si>
    <t>Đặng Thị Phúc</t>
  </si>
  <si>
    <t>TrầnThị Hồng Nga</t>
  </si>
  <si>
    <t>Nguyễn Minh Phúc</t>
  </si>
  <si>
    <t>CÔNG TY CP CƠ KHÍ VẬN TẢI THƯƠNG MẠI ĐẠI HƯNG</t>
  </si>
  <si>
    <t>Lô 26, Đình vũ, Đông Hải 2, Hải An,Hải phòng</t>
  </si>
  <si>
    <t xml:space="preserve">THUYẾT MINH BÁO CÁO TÀI CHÍNH </t>
  </si>
  <si>
    <t>I. THÔNG TIN VỀ DOANH NGHIỆP</t>
  </si>
  <si>
    <t>1. Giấy phép hoạt động</t>
  </si>
  <si>
    <t>Công ty Cổ phần Cơ khí Vận tải Thương mại Đại Hưng được thành lập trên cơ sở chuyển đổi Công ty TNHH Cơ khí Vận tải Thương mại Đại Hưng (hoạt động theo Giấy chứng nhận đăng ký kinh doanh số 0202000241 cấp lần đầu vào ngày 19 tháng 04 năm 2001) thành công ty cổ phần. Công ty hoạt động theo Giấy chứng nhận đăng ký kinh doanh và đăng ký thuế công ty cổ phần số 0200426067 do Sở Kế hoạch và Đầu tư thành phố Hải phòng cấp lần đầu vào ngày 12 tháng 12 năm 2009. Trong quá trình hoạt động, Công ty đã được Sở Kế hoạch và Đầu tư thành phố Hải Phòng cấp các Giấy chứng nhận đăng ký kinh doanh thay đổi như sau:</t>
  </si>
  <si>
    <t>Thay đổi đăng ký kinh doanh</t>
  </si>
  <si>
    <t>Số giấy chứng nhận</t>
  </si>
  <si>
    <t>Ngày cấp</t>
  </si>
  <si>
    <t>Giấy chứng nhận đăng ký kinh doanh và đăng ký thuế thay đổi lần thứ 1</t>
  </si>
  <si>
    <t>0200426067</t>
  </si>
  <si>
    <t>11/08/2010</t>
  </si>
  <si>
    <t>Giấy chứng nhận đăng ký doanh nghiệp đăng ký thay đổi lần thứ 2</t>
  </si>
  <si>
    <t>Vốn điều lệ của Công ty theo Giấy chứng nhận đăng ký kinh doanh và đăng ký thuế đăng ký lần đầu là 40.000.000.000 đồng và tăng lên thành 55.000.000.000 theo Giấy chứng nhận đăng ký kinh doanh và đăng ký thuế đăng ký thay đổi lần thứ 1.</t>
  </si>
  <si>
    <t xml:space="preserve">Hoạt động kinh doanh chính của Công ty bao gồm: Sản xuất, bán container và rơ moóc; Sửa chữa container và rơ moóc; Dịch vụ kho bãi và lưu giữ hàng hóa; Vận tải hàng hóa bằng đường bộ; Dịch vụ giao nhận hàng hóa; cho thuê container và rơ moóc; Dịch vụ hỗ trợ xuất nhập khẩu hàng hóa; Bán buôn, bảo dưỡng, sửa chữa xe ô tô và xe có động cơ khác; Dịch vụ hỗ trợ trực tiếp cho vận tải đường sắt và đường bộ; Bán buôn sắt, thép và kim loại màu...  </t>
  </si>
  <si>
    <t>Trụ sở chính của Công ty đặt tại Lô 26 Đình Vũ, Phường Đông Hải, Quận Hải An, Thành phố Hải Phòng.</t>
  </si>
  <si>
    <t>Số lượng cán bộ và nhân viên của Công ty tại ngày 31 tháng 12 năm 2012 là: 154</t>
  </si>
  <si>
    <t>Các đơn vị trực thuộc Công ty:</t>
  </si>
  <si>
    <t>Chi nhánh tại Thành phố Hồ Chí Minh</t>
  </si>
  <si>
    <t>Địa chỉ: 07 Nam Hòa, Phường Phước Long A, Quận 9, Thành phố Hồ Chí Minh</t>
  </si>
  <si>
    <t>Chi nhánh tại Thành phố Hà Nội</t>
  </si>
  <si>
    <t>Địa chỉ: Tầng 6, Tòa nhà 174A Phố Đội Cấn, Phường Đội Cấn, Quận Ba Đình, Thành phố Hà Nội</t>
  </si>
  <si>
    <t>Chi nhánh Bình Dương</t>
  </si>
  <si>
    <t>Địa chỉ: Km 15 Xa lộ Hà Nội, Ấp Ngãi Thắng, Xã Bình An, Huyện Dĩ An, Tỉnh Bình Dương</t>
  </si>
  <si>
    <t xml:space="preserve">Hội đồng quản trị </t>
  </si>
  <si>
    <t>Hội đồng quản trị của Công ty trong năm và vào ngày lập báo cáo này như sau:</t>
  </si>
  <si>
    <t>Chức vụ</t>
  </si>
  <si>
    <t>Ngày bổ nhiệm</t>
  </si>
  <si>
    <t>Ngày miễn nhiệm</t>
  </si>
  <si>
    <t>Ông Dương Công Phùng</t>
  </si>
  <si>
    <t>Chủ tịch</t>
  </si>
  <si>
    <t>Ông Nguyễn Minh Phúc</t>
  </si>
  <si>
    <t>Phó Chủ tịch</t>
  </si>
  <si>
    <t>Bà Dương Thị Hằng</t>
  </si>
  <si>
    <t>Thành viên</t>
  </si>
  <si>
    <t>Ông Mai Hoàng Tuấn</t>
  </si>
  <si>
    <t>Ông Trần Thanh Xuân</t>
  </si>
  <si>
    <t>Bà Dương Thị Long</t>
  </si>
  <si>
    <t>II/ CƠ SỞ TRÌNH BÀY BÁO CÁO TÀI CHÍNH</t>
  </si>
  <si>
    <t>1. Chế độ kế toán và Chuẩn mực kế toán áp dụng</t>
  </si>
  <si>
    <t>Công ty áp dụng chuẩn mực và chế độ kế toán Việt nam. Ban hành theo Quyết định 15/2006/QĐ-BTC ngày 20/03/2006 của Bộ tài Chính và các Thông tư hướng dẫn, sửa đổi, bổ sung quyết định số 15/2006/QĐ-BTC.</t>
  </si>
  <si>
    <t>2. Hình thức sổ kế toán áp dụng</t>
  </si>
  <si>
    <t>Công ty áp dụng hình thức sổ kế toán nhật ký chung trên máy vi tính.</t>
  </si>
  <si>
    <t>3. Năm tài chính</t>
  </si>
  <si>
    <t>Năm tài chính của Công ty bắt đầu từ ngày 01/01 đến ngày 31/12 hàng năm.</t>
  </si>
  <si>
    <t>4. Đơn vị tiền tệ sử dụng trong kế toán</t>
  </si>
  <si>
    <t>Đơn vị tiền tệ sử dụng trong kế toán là Đồng Việt nam (VND)</t>
  </si>
  <si>
    <t>III/ CÁC CHÍNH SÁCH KẾ TOÁN CHỦ YẾU</t>
  </si>
  <si>
    <t xml:space="preserve">1. Thay đổi chính sách kế toán và áp dụng Chuẩn mực kế toán mới </t>
  </si>
  <si>
    <t>Các chính sách kế toán của Công ty sử dụng để lập Báo cáo tài chính được áp dụng nhất quán với các chính sách kế toán đã được áp dụng để lập Báo cáo tài chính của các năm trước, ngoại trừ các thay đổi sau:</t>
  </si>
  <si>
    <t xml:space="preserve">- Thông tư 210/2009/TT-BTC hướng dẫn áp dụng Chuẩn mực Báo cáo Tài chính Quốc tế về trình bày báo cáo tài chính và thuyết minh thông tin đối với công cụ tài chính ở Việt Nam: Vào ngày 06 tháng 11 năm 2009, Bộ Tài chính đã ban hành Thông tư 210/2009/TT-BTC hướng dẫn áp dụng Chuẩn mực Báo cáo Tài chính Quốc tế về trình bày Báo cáo tài chính và thuyết minh thông tin đối với công cụ tài chính ("Thông tư 210"). Thông tư 210 có hiệu lực áp dụng kể từ năm tài chính bắt đầu từ 01/01/2012. </t>
  </si>
  <si>
    <t>- Công ty đã áp dụng Thông tư 210 và trình bày các thuyết minh theo yêu cầu của Thông tư này tại các thuyết minh VI.4 và VI.5.</t>
  </si>
  <si>
    <t>- Báo cáo lưu chuyển tiền tệ năm 2012 được lập phương pháp gián tiếp.</t>
  </si>
  <si>
    <t>2. Tiền và tương đương tiền</t>
  </si>
  <si>
    <t>Tiền và các khoản tương đương tiền bao gồm tiền mặt, tiền gửi ngân hàng, tiền đang chuyển và các khoản đầu tư ngắn hạn có thời hạn thu hồi hoặc đáo hạn không quá 3 tháng kể từ ngày mua, dễ dàng chuyển đổi thành một lượng tiền xác định cũng như không có nhiều rủi ro trong việc chuyển đổi.</t>
  </si>
  <si>
    <t>3. Các khoản phải thu thương mại và phải thu khác</t>
  </si>
  <si>
    <t xml:space="preserve">Các khoản phải thu được trình bày trên báo cáo tài chính theo giá trị ghi sổ các khoản phải thu từ khách hàng và phải thu khác sau khi cấn trừ các khoản dự phòng được lập cho các khoản phải thu khó đòi. </t>
  </si>
  <si>
    <t>Dự phòng nợ phải thu khó đòi thể hiện phần giá trị của các khoản phải thu mà Công ty dự kiến không có khả năng thu hồi tại ngày kết thúc kỳ kế toán. Tăng hoặc giảm số dư tài khoản dự phòng được hạch toán vào chi phí quản lý doanh nghiệp trong năm.</t>
  </si>
  <si>
    <t>4. Hàng tồn kho</t>
  </si>
  <si>
    <t>Hàng tồn kho được ghi nhận theo giá thấp hơn giữa giá thành để đưa mỗi sản phẩm đến vị trí và điều kiện hiện tại và giá trị thuần có thể thực hiện được.</t>
  </si>
  <si>
    <t xml:space="preserve">Giá trị thuần có thể thực hiện được là giá bán ước tính của hàng tồn kho trong điều kiện kinh doanh bình thường trừ chi phí ước tính để hoàn thành và chi phí bán hàng ước tính. </t>
  </si>
  <si>
    <t>Công ty áp dụng phương pháp kê khai thường xuyên để hạch toán hàng tồn kho với giá gốc của hàng tồn kho được tính theo phương pháp bình quân gia quyền.</t>
  </si>
  <si>
    <t xml:space="preserve">Dự phòng giảm giá hàng tồn kho được ghi nhận khi giá gốc lớn hơn giá trị thuần có thể thực hiện được. </t>
  </si>
  <si>
    <t>5. Tài sản cố định hữu hình và khấu hao tài sản cố định hữu hình</t>
  </si>
  <si>
    <t>Tài sản cố định hữu hình được thể hiện theo nguyên giá trừ đi giá trị hao mòn lũy kế.</t>
  </si>
  <si>
    <t>Nguyên giá tài sản cố định bao gồm giá mua và những chi phí có liên quan trực tiếp đến việc đưa tài sản vào hoạt động như dự kiến. Các chi phí mua sắm, nâng cấp và đổi mới tài sản cố định được ghi tăng nguyên giá của tài sản và chi phí bảo trì, sửa chữa được hạch toán vào báo cáo kết quả hoạt động kinh doanh khi phát sinh. Khi tài sản được bán hay thanh lý, nguyên giá và giá trị hao mòn lũy kế được xóa sổ và các khoản lãi lỗ phát sinh do bán hay thanh lý được hạch toán vào báo cáo kết quả hoạt động kinh doanh trong năm.</t>
  </si>
  <si>
    <r>
      <t xml:space="preserve">Tài sản cố định hữu hình </t>
    </r>
    <r>
      <rPr>
        <sz val="10"/>
        <rFont val="Arial"/>
        <family val="2"/>
      </rPr>
      <t>được khấu hao theo phương pháp đường thẳng dựa trên thời gian hữu dụng ước tính phù hợp với hướng dẫn tại Thông tư số 203/2009/TT-BTC ngày 20 tháng 10 năm 2009 của Bộ trưởng Bộ Tài chính. Số năm khấu hao của các loại tài sản cố định như sau:</t>
    </r>
  </si>
  <si>
    <t xml:space="preserve">Nhà cửa, vật kiến trúc </t>
  </si>
  <si>
    <t>10 - 15</t>
  </si>
  <si>
    <t>năm</t>
  </si>
  <si>
    <t xml:space="preserve">Máy móc và thiết bị </t>
  </si>
  <si>
    <t>04 - 10</t>
  </si>
  <si>
    <t>Phương tiện vận tải</t>
  </si>
  <si>
    <t>05 - 10</t>
  </si>
  <si>
    <t>Tài sản cố định khác</t>
  </si>
  <si>
    <t>6. Tài sản cố định thuê tài chính và khấu hao tài sản cố định thuê tài chính</t>
  </si>
  <si>
    <t>Thuê tài sản được phân loại là thuê tài chính nếu phần lớn rủi ro và lợi ích gắn liền với quyền sở hữu tài sản thuộc về người đi thuê. Tài sản cố định thuê tài chính được thể hiện theo nguyên giá trừ hao mòn lũy kế. Nguyên giá tài sản cố định thuê tài chính là giá thấp hơn giữa giá trị hợp lý của tài sản thuê tại thời điểm khởi đầu của hợp đồng thuê và giá trị hiện tại của khoản thanh toán tiền thuê tối thiểu. Tỷ lệ chiết khấu để tính giá trị hiện tại của khoản thanh toán tiền thuê tối thiểu cho việc thuê tài sản là lãi suất ngầm định trong hợp đồng thuê tài sản hoặc lãi suất ghi trong hợp đồng. Trong trường hợp không thể xác định được lãi suất ngầm định trong hợp đồng thuê thì sử dụng lãi suất tiền vay tại thời điểm khởi đầu việc thuê tài sản.</t>
  </si>
  <si>
    <t>Tài sản cố định thuê tài chính được khấu hao theo phương pháp đường thẳng dựa trên thời gian hữu dụng ước tính. Trong trường hợp không chắc chắn Công ty sẽ có quyền sở hữu tài sản khi hết hạn hợp đồng thuê thì tài sản cố định sẽ được khấu hao theo thời gian ngắn hơn giữa thời gian thuê và thời gian hữu dụng ước tính. Tài sản cố định thuê tài chính của Công ty là phương tiện vận tải và được khấu hao trong thời gian 10 năm.</t>
  </si>
  <si>
    <t>7. Tài sản thuê hoạt động</t>
  </si>
  <si>
    <t>Thuê tài sản được phân loại là thuê hoạt động nếu phần lớn rủi ro và lợi ích gắn liền với quyền sở hữu tài sản thuộc về người cho thuê. Chi phí thuê hoạt động được phản ánh vào chi phí theo phương pháp đường thẳng cho suốt thời hạn thuê tài sản, không phụ thuộc vào phương thức thanh toán tiền thuê.</t>
  </si>
  <si>
    <t>8. Chi phí đi vay</t>
  </si>
  <si>
    <t>Chi phí đi vay bao gồm lãi tiền vay và các chi phí khác phát sinh liên quan trực tiếp đến các khoản vay của doanh nghiệp.</t>
  </si>
  <si>
    <t>Chi phí đi vay được hạch toán như chi phí phát sinh trong năm ngoại trừ các khoản được vốn hóa như theo nội dung của đoạn tiếp theo.</t>
  </si>
  <si>
    <t>Chi phí đi vay liên quan trực tiếp đến việc mua sắm, xây dựng hoặc hình thành một tài sản cụ thể cần có một thời gian đủ dài để có thể đưa vào sử dụng theo mục đích định trước hoặc để bán được vốn hóa vào nguyên giá của tài sản đó.</t>
  </si>
  <si>
    <t>9. Chi phí đầu tư xây dựng cơ bản</t>
  </si>
  <si>
    <t>Chi phí xây dựng cơ bản dở dang bao gồm chi phí liên quan trực tiếp đến việc đầu tư các dự án, xây dựng các hạng mục công trình mà chưa hoàn thành tại ngày lập Báo cáo tài chính, như chi phí giao thầu xây dựng, mua sắm máy móc thiết bị, chi phí khảo sát, thiết kế và các chi phí khác.</t>
  </si>
  <si>
    <t>10. Các khoản phải trả và chi phí trích trước</t>
  </si>
  <si>
    <t>Các khoản phải trả và chi phí trích trước được ghi nhận cho số tiền phải trả trong tương lai liên quan đến hàng hóa và dịch vụ đã nhận được không phụ thuộc vào việc Công ty đã nhận được hóa đơn của nhà cung cấp hay chưa.</t>
  </si>
  <si>
    <t>11. Các khoản dự phòng phải trả</t>
  </si>
  <si>
    <t>Một khoản dự phòng được ghi nhận khi Công ty có nghĩa vụ pháp lý hoặc nghĩa vụ liên đới do kết quả từ một sự kiện đã xảy ra trong quá khứ dẫn đến nhiều khả năng là cần chuyển giao các lợi ích kinh tế trong tương lai để thanh toán nghĩa vụ đó. Nếu ảnh hưởng của thời gian là trọng yếu, dự phòng sẽ được xác định bằng cách chiết khấu số tiền phải bỏ ra trong tương lai để thanh toán nghĩa vụ nợ. Tỷ lệ chiết khấu được sử dụng là tỷ lệ chiết khấu trước thuế và phản ánh rõ những ước tính trên thị trường hiện tại về giá trị thời gian của tiền và những rủi ro cụ thể của khoản nợ đó.</t>
  </si>
  <si>
    <t>12. Các nghiệp vụ bằng ngoại tệ</t>
  </si>
  <si>
    <t>Các nghiệp vụ phát sinh bằng các đơn vị tiền tệ khác với đơn vị tiền tệ kế toán của Công ty (VND) được hạch toán theo tỷ giá giao dịch vào ngày phát sinh nghiệp vụ. Tại ngày kết thúc kỳ kế toán, các khoản mục tiền tệ có gốc ngoại tệ được đánh giá lại theo tỷ giá bình quân liên ngân hàng tại thời điểm này. Tất cả các khoản chênh lệch tỷ giá thực tế phát sinh trong kỳ và chênh lệch do đánh giá lại số dư tiền tệ có gốc ngoại tệ cuối năm được hạch toán vào kết quả hoạt động kinh doanh.</t>
  </si>
  <si>
    <t>13. Vốn chủ sở hữu</t>
  </si>
  <si>
    <t>Vốn chủ sở hữu của Công ty bao gồm:</t>
  </si>
  <si>
    <t>Vốn đầu tư của chủ sở hữu: được ghi nhận theo số thực tế đã đầu tư của các cổ đông.</t>
  </si>
  <si>
    <t>Thặng dư vốn cổ phần là số chênh lệch giữa mệnh giá và giá phát hành cổ phiếu, trừ đi chi phí trực tiếp liên quan đến phát hành cổ phiếu.</t>
  </si>
  <si>
    <t>Cổ phiếu quỹ: Cổ phiếu do Công ty phát hành được Công ty mua lại (cổ phiếu quỹ) được ghi nhận theo nguyên giá (bao gồm tiền mua và các chi phí liên quan đến giao dịch mua) và trừ vào vốn chủ sở hữu. Công ty không ghi nhận lãi/(lỗ) khi mua, bán hoặc hủy cổ phiếu của mình.</t>
  </si>
  <si>
    <t>Các quỹ thuộc vốn chủ sở hữu được trích lập và sử dụng theo Điều lệ của Công ty hoặc theo Nghị quyết của Đại hội đồng cổ đông Công ty.</t>
  </si>
  <si>
    <t>Lợi nhuận thuần sau thuế thu nhập doanh nghiệp có thể được chia cho các nhà đầu tư sau khi được Đại hội đồng cổ đông thông qua và sau khi đã trích lập các quỹ dự phòng theo Điều lệ Công ty và các quy định của pháp luật Việt Nam.</t>
  </si>
  <si>
    <t>14. Thuế thu nhập doanh nghiệp</t>
  </si>
  <si>
    <t>Công ty có nghĩa vụ nộp thuế thu nhập doanh nghiệp với thuế suất 25% đối với tất cả các khoản thu nhập chịu thuế theo quy định của Luật thuế thu nhập doanh nghiệp.</t>
  </si>
  <si>
    <t>Chi phí thuế thu nhập doanh nghiệp trong năm bao gồm thuế thu nhập hiện hành và thuế thu nhập hoãn lại.</t>
  </si>
  <si>
    <t>Thuế thu nhập doanh nghiệp hiện hành</t>
  </si>
  <si>
    <t>Thuế thu nhập hiện hành là số thuế thu nhập doanh nghiệp phải nộp tính trên thu nhập chịu thuế và thuế suất thuế thu nhập doanh nghiệp áp dụng tại ngày cuối kỳ.</t>
  </si>
  <si>
    <t>Thuế thu nhập hiện hành được ghi nhận vào kết quả hoạt động kinh doanh ngoại trừ trường hợp thuế thu nhập phát sinh liên quan đến một khoản mục được ghi thẳng vào vốn chủ sở hữu, trong trường hợp này, thuế thu nhập hiện hành cũng được ghi nhận trực tiếp vào vốn chủ sở hữu.</t>
  </si>
  <si>
    <t>Thuế thu nhập doanh nghiệp hoãn lại</t>
  </si>
  <si>
    <t>Thuế thu nhập hoãn lại là khoản thuế thu nhập doanh nghiệp sẽ phải nộp hoặc sẽ được hoàn lại do chênh lệch tạm thời giữa giá trị ghi sổ của tài sản và nợ phải trả cho mục đích Báo cáo tài chính và các giá trị dùng cho mục đích thuế. Thuế thu nhập hoãn lại phải trả được ghi nhận cho tất cả các khoản chênh lệch tạm thời chịu thuế. Tài sản thuế thu nhập hoãn lại chỉ được ghi nhận khi chắc chắn trong tương lai sẽ có lợi nhuận tính thuế để sử dụng những chênh lệch tạm thời được khấu trừ này.</t>
  </si>
  <si>
    <t>Giá trị ghi sổ của tài sản thuế thu nhập doanh nghiệp hoãn lại được xem xét lại vào ngày kết thúc năm tài chính và sẽ được ghi giảm đến mức đảm bảo chắc chắn có đủ lợi nhuận tính thuế cho phép lợi ích của một phần hoặc toàn bộ tài sản thuế thu nhập hoãn lại được sử dụng.</t>
  </si>
  <si>
    <t xml:space="preserve">Tài sản thuế thu nhập hoãn lại và thuế thu nhập hoãn lại phải trả được xác định theo thuế suất dự tính sẽ áp dụng cho năm tài sản được thu hồi hay nợ phải trả được thanh toán dựa trên các mức thuế suất có hiệu lực tại ngày kết thúc năm tài chính. </t>
  </si>
  <si>
    <t>Thuế thu nhập hoãn lại được ghi nhận vào kết quả hoạt động kinh doanh ngoại trừ trường hợp thuế thu nhập hoãn lại phát sinh liên quan đến các khoản mục được ghi thẳng vào vốn chủ sở hữu, trong trường hợp này, thuế thu nhập hoãn lại cũng được ghi nhận trực tiếp vào vốn chủ sở hữu.</t>
  </si>
  <si>
    <t>Doanh nghiệp chỉ được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hoặc các đơn vị chịu thuế khác nhau dự định thanh toán thuế thu nhập hiện hành phải trả và tài sản thuế thu nhập hiện hành trên cơ sở thuần hoặc thu hồi tài sản đồng thời với việc thanh toán nợ phải trả trong từng kỳ tương lai khi các khoản trọng yếu của thuế thu nhập hoãn lại phải trả hoặc tài sản thuế thu nhập hoãn lại được thanh toán hoặc thu hồi.</t>
  </si>
  <si>
    <t>15. Nguyên tắc ghi nhận doanh thu</t>
  </si>
  <si>
    <t>Doanh thu được ghi nhận khi Công ty có khả năng nhận được các lợi ích kinh tế có thể xác định được một cách chắc chắn. Doanh thu được xác định theo giá trị hợp lý của các khoản đã thu hoặc sẽ thu được sau khi trừ đi các khoản chiết khấu thương mại, giảm giá hàng bán và hàng bán bị trả lại. Các điều kiện ghi nhận cụ thể sau đây cũng phải được đáp ứng khi ghi nhận doanh thu:</t>
  </si>
  <si>
    <t>Doanh thu từ bán hàng hóa được ghi nhận khi phần lớn rủi ro và quyền sở hữu của hàng hóa được chuyển giao cho người mua, thường là trùng với việc chuyển giao hàng hóa.</t>
  </si>
  <si>
    <t xml:space="preserve">Khi cung cấp dịch vụ, doanh thu được ghi nhận khi không còn những yếu tố không chắc chắn đáng kể liên quan đến việc thanh toán tiền hoặc chi phí kèm theo. Trường hợp dịch vụ được thực hiện trong nhiều kỳ kế toán thì việc xác định doanh thu trong từng kỳ được thực hiện căn cứ vào tỷ lệ hoàn thành dịch vụ tại ngày cuối kỳ. </t>
  </si>
  <si>
    <t>Thu nhập từ tiền cho thuê tài sản theo hợp đồng thuê hoạt động được hạch toán vào kết quả hoạt động kinh doanh trong kỳ theo phương pháp đường thẳng trong suốt thời gian cho thuê.</t>
  </si>
  <si>
    <t>16. Công cụ tài chính</t>
  </si>
  <si>
    <t>Ghi nhận ban đầu và trình bày</t>
  </si>
  <si>
    <t>Tài sản tài chính</t>
  </si>
  <si>
    <t>Theo Thông tư 210/2009/TT-BTC, tài sản tài chính được phân loại một cách phù hợp, cho mục đích thuyết minh trong Báo cáo tài chính thành tài sản tài chính được ghi nhận theo giá trị hợp lý thông qua Báo cáo kết quả hoạt động kinh doanh, các khoản cho vay và phải thu, các khoản đầu tư giữ đến ngày đáo hạn và tài sản tài chính giữ sẳn sàng để bán. Công ty quyết định phân loại các loại tài sản tài chính này tại thời điểm ghi nhận lần đầu.</t>
  </si>
  <si>
    <t>Tại thời điểm ghi nhận lần đầu, tài sản tài chính được xác định theo nguyên giá cộng với chi phí giao dịch trực tiếp liên quan đến việc phát hành.</t>
  </si>
  <si>
    <t>Tài sản tài chính của Công ty bao gồm tiền và các loại tiền gửi ngắn hạn, các khoản phải thu khách hàng và phải thu khác, các khoản cho vay, các công cụ tài chính niêm yết và không niêm yết.</t>
  </si>
  <si>
    <t>Nợ phải trả tài chính</t>
  </si>
  <si>
    <t>Theo Thông tư 210/2009/TT-BTC, nợ phải trả tài chính được phân loại một cách phù hợp, cho mục đích thuyết minh trong Báo cáo tài chính thành nợ phải trả tài chính được ghi nhận theo giá trị hợp lý thông qua Báo cáo kết quả hoạt động kinh doanh và các khoản nợ tài chính được xác định theo giá trị phân bổ. Công ty xác định phân loại các loại nợ phải trả tài chính này tại thời điểm ghi nhận lần đầu.</t>
  </si>
  <si>
    <t>Tại thời điểm ghi nhận lần đầu, nợ phải trả tài chính được xác định theo nguyên giá cộng với chi phí giao dịch trực tiếp liên quan đến việc phát hành.</t>
  </si>
  <si>
    <t>Nợ phải trả tài chính của Công ty bao gồm nợ phải trả người bán, nợ phải trả khác, các khoản vay và nợ.</t>
  </si>
  <si>
    <t>Giá trị sau ghi nhận lần đầu</t>
  </si>
  <si>
    <t>Hiện tại không có yêu cầu xác định lại giá trị của các công cụ tài chính sau ghi nhận ban đầu.</t>
  </si>
  <si>
    <t>Bù trừ các công cụ tài chính</t>
  </si>
  <si>
    <t>Các tài sản tài chính và nợ phải trả tài chính được bù trừ và giá trị thuần sẽ được trình bày trên Báo cáo tài chính nếu và chỉ nếu, Công ty có quyền hợp pháp thi hành việc bù trừ các giá trị đã được ghi nhận và có ý định bù trừ trên cơ sở thuần, hoặc thu được các tài sản và thanh toán nợ phải trả đồng thời.</t>
  </si>
  <si>
    <t>17. Bên liên quan</t>
  </si>
  <si>
    <t xml:space="preserve">Các bên được coi là liên quan nếu một bên có khả năng kiểm soát hoặc có ảnh hưởng đáng kể đối với bên kia trong việc ra quyết định các chính sách tài chính và hoạt động. </t>
  </si>
  <si>
    <t>Giao dịch với các bên có liên quan với Công ty được trình bày ở thuyết minh số VI.1.</t>
  </si>
  <si>
    <t>V. THÔNG TIN BỔ SUNG CHO CÁC KHOẢN MỤC TRÌNH BÀY TRONG BẢNG CÂN ĐỐI KẾ TOÁN</t>
  </si>
  <si>
    <t>(Đơn vị tính :Việt Nam đồng)</t>
  </si>
  <si>
    <t>5.1- Tiền</t>
  </si>
  <si>
    <t>Số cuối kỳ   31/03/2013</t>
  </si>
  <si>
    <t>Số đầu kỳ  (01/01/2013)</t>
  </si>
  <si>
    <t>- Tiền mặt</t>
  </si>
  <si>
    <t>- Tiền đang chuyển</t>
  </si>
  <si>
    <t xml:space="preserve">- Tiền gửi ngân hàng </t>
  </si>
  <si>
    <t>Cộng</t>
  </si>
  <si>
    <t>5.2- Các khoản phải thu ngắn hạn</t>
  </si>
  <si>
    <t>Phải thu của khách hàng</t>
  </si>
  <si>
    <t>Trả trước cho người bán</t>
  </si>
  <si>
    <t>Phải thu khác *</t>
  </si>
  <si>
    <t>(*) Phải thu khác của Cty CP Hưng đạo container (cho vay, mượn): 20.000.000.000VNĐ</t>
  </si>
  <si>
    <t>5.3- Hàng tồn kho</t>
  </si>
  <si>
    <t>Nguyên liệu, vật liệu tồn kho</t>
  </si>
  <si>
    <t>Công cụ, dụng cụ trong kho</t>
  </si>
  <si>
    <t>Hàng đang đi đường</t>
  </si>
  <si>
    <t>Thành phẩm tồn kho</t>
  </si>
  <si>
    <t>Hàng hoá tồn kho</t>
  </si>
  <si>
    <t>5.4- Chi phí trả trước ngắn hạn</t>
  </si>
  <si>
    <t xml:space="preserve">Chi phí trả trước ngắn hạn </t>
  </si>
  <si>
    <t xml:space="preserve">5.5- Tài sản ngắn hạn khác </t>
  </si>
  <si>
    <t>Tạm ứng của CBCNV</t>
  </si>
  <si>
    <t>5.6- Thuế GTGT được khấu trừ</t>
  </si>
  <si>
    <t>- Hải phòng thuế GTGT còn được khấu trừ</t>
  </si>
  <si>
    <t>- Bình Dương thuế GTGT còn được khấu trừ</t>
  </si>
  <si>
    <t>- HCM thuế GTGT còn được khấu trừ</t>
  </si>
  <si>
    <t>5.7- Tăng, giảm tài sản cố định hữu hình</t>
  </si>
  <si>
    <t>Nguyên giá</t>
  </si>
  <si>
    <t>Tăng trong kỳ</t>
  </si>
  <si>
    <t>Giảm trong kỳ</t>
  </si>
  <si>
    <t>Nhà cửa</t>
  </si>
  <si>
    <t>Máy móc thiết bị</t>
  </si>
  <si>
    <t>Thiết bị quản lý</t>
  </si>
  <si>
    <t>Tài sản khác</t>
  </si>
  <si>
    <t>Tổng</t>
  </si>
  <si>
    <t>Khấu hao lũy kế</t>
  </si>
  <si>
    <t>Giá trị còn lại</t>
  </si>
  <si>
    <t>5.8 Tăng, giảm tài sản cố định thuê tài chính</t>
  </si>
  <si>
    <t xml:space="preserve">Tài sản cố định thuê tài chính là phương tiện vận tải để phục vụ cho hoạt động kinh doanh Công ty. Thời gian thuê là 36 tháng. Theo hợp đồng cho thuê tài chính số 2011-0003-000 ký với Công ty TNHH Cho thuê Tài chính Quốc tế Việt Nam ngày 22 tháng 4 năm 2011, Công ty sẽ mua lại các tài sản này khi thời gian thuê hết hạn vào ngày 15 tháng 4 năm 2014 với giá mua lại bằng 1% giá mua (tương đương 23.367.000 đồng). </t>
  </si>
  <si>
    <t>5.9- Chi phí xây dựng cơ bản dở dang</t>
  </si>
  <si>
    <t>Công trình XD nhà kho và xưởng sửa chữa tại Lô 26 Đình Vũ, TP.Hải phòng</t>
  </si>
  <si>
    <t xml:space="preserve">5.10- Chi phí trả trước dài hạn </t>
  </si>
  <si>
    <t>Chi phí trả trước CN Hải Phòng  (Chi phí đền bù giải tỏa phần thuê đất</t>
  </si>
  <si>
    <t>tại lô 26 Đình Vũ, Hải phòng</t>
  </si>
  <si>
    <t>Chi phí khác</t>
  </si>
  <si>
    <t>5.11 - Tài sản dài hạn khác</t>
  </si>
  <si>
    <t>Số cuối kỳ   31/12/2012</t>
  </si>
  <si>
    <t>Số đầu kỳ  (01/01/2012)</t>
  </si>
  <si>
    <t>Ký quỹ HĐ thuê tài chính tại Cty TNHH cho thuê tài chính quốc</t>
  </si>
  <si>
    <t>tế VN ( CN HCM)</t>
  </si>
  <si>
    <t xml:space="preserve">5.12- Các khoản vay ngắn hạn </t>
  </si>
  <si>
    <t>Vay ngắn hạn VRB Hai phong</t>
  </si>
  <si>
    <t>Vay ngắn hạn ACB - HCM</t>
  </si>
  <si>
    <t>Khoản vay của Ngân hàng Liên doanh Việt Nga - Chi nhánh Hải Phòng (Ngân hàng VRB) bằng tiền Đồng Việt Nam để bổ sung vốn kinh doanh. Thời hạn vay là 6 tháng. Lãi suất thả nổi bằng lãi suất tiền gửi tiết kiệm kỳ hạn 12 tháng trả sau của VRB cộng (+) phí tổi thiểu 3,5%/năm. Tài sản thế chấp để bảo đảm cho các khoản vay này là ô tô đầu kéo Freightliner biển số 15C-03364.</t>
  </si>
  <si>
    <t xml:space="preserve">Khoản vay của Ngân hàng Thương mại Cổ phần Á Châu (Ngân hàng ACB) để bổ sung vốn kinh doanh. Thời hạn vay tối đa là 6 tháng kể từ ngày giải ngân. Lãi suất thả nổi bằng lãi suất tiền gửi tiết kiệm kỳ hạn 13 tháng trả sau của ACB cộng (+) phí cố định 5,95%/năm. </t>
  </si>
  <si>
    <t>Khoản vay tại Ngân hàng ACB được Dương Thị Phượng (bên liên quan với Công ty) bảo lãnh bằng việc thế chấp bất động sản tại số 60/1/3 Phan Chu Trinh, phường 24, quận Bình Thạnh, TP. Hồ Chí Minh thuộc sở hữu của bà Dương Thị Phượng.</t>
  </si>
  <si>
    <t xml:space="preserve">Khoản vay của Ngân hàng Liên doanh Việt Nga - Chi nhánh Hải Phòng (Ngân hàng VRB) bằng tiền Đồng Việt Nam để bổ sung vốn kinh doanh. Thời hạn vay là 6 tháng. . </t>
  </si>
  <si>
    <t xml:space="preserve">Tài sản thế chấp để bảo đảm cho các khoản vay này là ô tô đầu kéo Freightliner biển số 15C-03364 </t>
  </si>
  <si>
    <t>5.13 - Vay và Nợ ngắn hạn</t>
  </si>
  <si>
    <t>- VP Hải phòng</t>
  </si>
  <si>
    <t>- CN HCM</t>
  </si>
  <si>
    <t>Techcombank</t>
  </si>
  <si>
    <t>Westernbank</t>
  </si>
  <si>
    <t>Thuê tài chính</t>
  </si>
  <si>
    <t>Khoản vay của Ngân hàng Thương mại Cổ phần Kỹ Thương (Techcombank) bằng tiền Đồng Việt Nam để mua xe ô tô Mercedes biển số 56P-5298. Thời hạn vay 48 tháng, trả nợ gốc và lãi vay hàng tháng. Lãi suất thả nổi và được điều chỉnh ba tháng 1 lần, bằng lãi suất tiền gửi tiết kiệm 12 tháng trả sau của Teckcombank cộng (+) phí cố định 5,5%/năm.</t>
  </si>
  <si>
    <t>Tài sản hình thành từ vốn vay được thế chấp để bảo đảm cho khoản vay.</t>
  </si>
  <si>
    <t xml:space="preserve">Khoản vay của Ngân hàng Thương mại Cổ phần Phương Tây (Westernbank) bằng tiền Đồng Việt Nam để mua xe ô tô Mercedes Benz GL450 biển số 56S-0765. Thời hạn vay 48 tháng, trả nợ gốc và lãi vay hàng tháng. Lãi suất thả nổi và được điều chỉnh ba tháng 1 lần bằng lãi suất tiền gửi tiết kiệm 12 tháng trả sau của Westerbank cộng (+) phí cố định 3,84%/năm. </t>
  </si>
  <si>
    <t xml:space="preserve">Thuê tài chính của Công ty TNHH Cho Thuê Tài Chính Quốc Tế Việt Nam theo hợp đồng cho thuê số 2011-00033-000 ngày 22/04/2011 để mua xe đầu kéo, xe tải và cẩu gập. Thời hạn thuê là 36 tháng, thời hạn trả nợ cuối cùng vào ngày 15/04/2014. Tiền thuê và lãi được trả hàng tháng. Lãi suất thuê được thả nổi bằng lãi suất cơ bản cộng (+) phí cố định 3%/năm. Lãi suất cơ bản được điều chỉnh hàng và bằng lãi suất bình quân tiền gửi tiết kiệm áp dụng cho khách hàng cá nhân 12 tháng trả sau của ba ngân hàng: Sở giao dịch Ngân hàng Thương mại Cổ phần Ngoại thương Việt Nam, Sở giao dịch Ngân hàng Thương mại Cổ phần Á châu và Sở giao dịch Ngân hàng Thương mại Cổ phần Sài Gòn Thương tín. </t>
  </si>
  <si>
    <t>Khoản vay trung hạn của Ngân hàng TMCP Á Châu của VP Hải phòng theo Hợp đồng vay số: NGQ.DN.03130312/TH ngày 12/4/2012, thời hạn vay 24 tháng, lãi suất 19,2%/năm để mua hàng hóa là container. Tài sản đảm bảo là quyền sử dụng đất tại Lô 26 Đình Vũ, Q. Hải an, TP. Hải phòng</t>
  </si>
  <si>
    <t>5.14- Các khoản phải trả</t>
  </si>
  <si>
    <t>Phải trả cho người bán</t>
  </si>
  <si>
    <t>Người mua trả tiền trước</t>
  </si>
  <si>
    <t>Phải trả Công nhân viên</t>
  </si>
  <si>
    <t>Chi phí phải trả khác</t>
  </si>
  <si>
    <t xml:space="preserve">5.15- Thuế và các khỏan phải nộp Nhà Nước </t>
  </si>
  <si>
    <t xml:space="preserve"> Thuế Giá trị gia tăng </t>
  </si>
  <si>
    <t xml:space="preserve"> Thuế Thu nhập doanh nghiệp </t>
  </si>
  <si>
    <t xml:space="preserve"> Thuế Thu nhập cá nhân </t>
  </si>
  <si>
    <t xml:space="preserve"> Thuế khác </t>
  </si>
  <si>
    <t>5.16 - Các khoản phải trả phải nộp khác</t>
  </si>
  <si>
    <t>Bảo hiểm xã hội</t>
  </si>
  <si>
    <t>Bảo hiểm y tế</t>
  </si>
  <si>
    <t>Kinh phí công đoàn</t>
  </si>
  <si>
    <t>Bảo hiểm thất nghiệp</t>
  </si>
  <si>
    <t>Nhận ký quỹ, ký cược ngắn hạn</t>
  </si>
  <si>
    <t>Các khoản phải trả, phải nộp khác</t>
  </si>
  <si>
    <t>5.17 - Vay dài hạn và nợ dài hạn</t>
  </si>
  <si>
    <t>Vay dài hạn</t>
  </si>
  <si>
    <t>- VP Hải phòng</t>
  </si>
  <si>
    <t>5.17- Vốn chủ sở hữu</t>
  </si>
  <si>
    <t>Vốn đầu tư của chủ sở hữu</t>
  </si>
  <si>
    <t>Quỹ đầu tư phát triển</t>
  </si>
  <si>
    <t>LN chưa p.phối</t>
  </si>
  <si>
    <t>Tổng cộng</t>
  </si>
  <si>
    <t>Tại ngày 01/01/2013</t>
  </si>
  <si>
    <t>Tại ngày 31/03/2013</t>
  </si>
  <si>
    <t>Vốn góp thực tế</t>
  </si>
  <si>
    <t>Tỉ lệ %</t>
  </si>
  <si>
    <t>Tên cổ đông</t>
  </si>
  <si>
    <t xml:space="preserve">Cổ đông sáng lập </t>
  </si>
  <si>
    <t xml:space="preserve">Cổ đông khác </t>
  </si>
  <si>
    <t xml:space="preserve">Cổ đông sở hữu trên 5% vốn điều lệ </t>
  </si>
  <si>
    <t xml:space="preserve">Cổ phiếu quỹ </t>
  </si>
  <si>
    <t>100%</t>
  </si>
  <si>
    <t>VI/ THÔNG TIN BỔ SUNG CHO CÁC KHOẢN MỤC TRÌNH BÀY TRONG BÁO CÁO KẾT QUẢ KINH DOANH</t>
  </si>
  <si>
    <t>6.1- Tổng doanh thu bán hàng và cung cấp dịch vụ</t>
  </si>
  <si>
    <t>Quí I Năm 2013</t>
  </si>
  <si>
    <t>Quí I Năm 2012</t>
  </si>
  <si>
    <t xml:space="preserve">- Doanh thu bán hàng hóa </t>
  </si>
  <si>
    <t>- Doanh thu cung cấp dịch vụ</t>
  </si>
  <si>
    <t>6.2- Giá vốn hàng bán</t>
  </si>
  <si>
    <t>- Giá vốn của hàng hóa</t>
  </si>
  <si>
    <t>- Giá vốn của dịch vụ cung cấp</t>
  </si>
  <si>
    <t>6.3- Doanh thu hoạt động tài chính</t>
  </si>
  <si>
    <t>Lãi tiền gửi ngân hàng</t>
  </si>
  <si>
    <t xml:space="preserve">6.4- Chi phí tài chính </t>
  </si>
  <si>
    <t>Chi phí thuê tài chính</t>
  </si>
  <si>
    <t>Chi phí lãi vay</t>
  </si>
  <si>
    <t xml:space="preserve">6.5- Chi phí bán hàng </t>
  </si>
  <si>
    <t>Chi phí bán hàng</t>
  </si>
  <si>
    <t>6.6- Chi phí Quản lý</t>
  </si>
  <si>
    <t>Chi phí Quản lý</t>
  </si>
  <si>
    <t xml:space="preserve">6.7- Thu nhập khác </t>
  </si>
  <si>
    <t>Thanh lý, nhượng bán tài sản cố định</t>
  </si>
  <si>
    <t>Khác</t>
  </si>
  <si>
    <t xml:space="preserve">6.8- Chi phí khác </t>
  </si>
  <si>
    <t>Giá trị còn lại của TSCĐ thanh lý, nhượng bán</t>
  </si>
  <si>
    <t xml:space="preserve">6.9- Chi phí thuế thu nhập hiện hành </t>
  </si>
  <si>
    <t>Thuế thu nhập doanh nghiệp phải nộp cho năm hiện tại</t>
  </si>
  <si>
    <t>Lợi nhuận trước thuế</t>
  </si>
  <si>
    <t>Thu nhập chịu thuế</t>
  </si>
  <si>
    <t>Thuế suất thuế thu nhập doanh nghiệp</t>
  </si>
  <si>
    <t>Tổng cộng thuế thu nhập doanh nghiệp</t>
  </si>
  <si>
    <t>6.10- Lợi nhuận sau thuế</t>
  </si>
  <si>
    <t xml:space="preserve">VII/ THÔNG TIN KHÁC </t>
  </si>
  <si>
    <t>1. Giao dịch với các bên liên quan</t>
  </si>
  <si>
    <t>Bên liên quan</t>
  </si>
  <si>
    <t>Mối quan hệ</t>
  </si>
  <si>
    <t>Công ty Cổ phần Hưng Đạo Container</t>
  </si>
  <si>
    <t>Cùng chủ sở hữu</t>
  </si>
  <si>
    <t>Hội đồng quản trị, Ban kiểm soát, Ban Giám đốc và Kế toán trưởng</t>
  </si>
  <si>
    <t>Thành viên quản lý chủ chốt</t>
  </si>
  <si>
    <t>Thành viên gia đình của Hội đồng quản trị, Ban kiểm soát, Ban Giám đốc và Kế toán trưởng</t>
  </si>
  <si>
    <t>Thành viên gia đình của thành viên quản lý chủ chốt</t>
  </si>
  <si>
    <t>Các giao dịch trọng yếu giữa Công ty với các bên có liên quan trong  quí I năm 2013 như sau:</t>
  </si>
  <si>
    <t>Bên liên quan/Nội dung giao dịch</t>
  </si>
  <si>
    <t>Năm 2013</t>
  </si>
  <si>
    <t>Năm 2012</t>
  </si>
  <si>
    <t>Công ty CP Hưng đạo Container</t>
  </si>
  <si>
    <t>Bán hàng và cung cấp dịch vụ</t>
  </si>
  <si>
    <t>Mua hàng hóa và dịch vụ</t>
  </si>
  <si>
    <r>
      <t xml:space="preserve">Bà Dương Thị Phượng </t>
    </r>
    <r>
      <rPr>
        <sz val="10"/>
        <rFont val="Arial"/>
        <family val="2"/>
      </rPr>
      <t>(Thành viên gia đình của thành viên Hội đồng quản trị)</t>
    </r>
  </si>
  <si>
    <t>Bảo lãnh vay vốn tại Ngân hàng Thương mại Cổ phần Á Châu</t>
  </si>
  <si>
    <t>Hội đồng quản trị và Ban Kiểm soát</t>
  </si>
  <si>
    <t>Tiền lương của các thành viên trực tiếp tham gia quản lý và điều hành Công ty</t>
  </si>
  <si>
    <t>Ban Giám đốc và Kế toán trưởng</t>
  </si>
  <si>
    <t>Tiền lương</t>
  </si>
  <si>
    <t>Bên liên quan/Công nợ</t>
  </si>
  <si>
    <t>Công nợ phải thu</t>
  </si>
  <si>
    <t>Tại ngày 31/03/2013</t>
  </si>
  <si>
    <r>
      <t xml:space="preserve">            </t>
    </r>
    <r>
      <rPr>
        <b/>
        <u val="single"/>
        <sz val="10"/>
        <rFont val="Arial"/>
        <family val="2"/>
      </rPr>
      <t>Tại ngày</t>
    </r>
    <r>
      <rPr>
        <b/>
        <sz val="10"/>
        <rFont val="Arial"/>
        <family val="2"/>
      </rPr>
      <t xml:space="preserve">              </t>
    </r>
    <r>
      <rPr>
        <b/>
        <u val="single"/>
        <sz val="10"/>
        <rFont val="Arial"/>
        <family val="2"/>
      </rPr>
      <t xml:space="preserve"> 01/01/2013</t>
    </r>
  </si>
  <si>
    <t>Cty CP Hưng Đạo Container - Phải thu tiền bán hàng và cung cấp dịch vụ</t>
  </si>
  <si>
    <t xml:space="preserve">Cty CP Hưng Đạo Container - Phải thu khoản cho vay </t>
  </si>
  <si>
    <t>Cộng</t>
  </si>
  <si>
    <t>Công nợ phải trả</t>
  </si>
  <si>
    <t>Cty CP Hưng Đạo Container -  Phải trả tiền mua hàng hóa và dịch vụ</t>
  </si>
  <si>
    <r>
      <rPr>
        <b/>
        <sz val="10"/>
        <rFont val="Arial"/>
        <family val="2"/>
      </rPr>
      <t>2.</t>
    </r>
    <r>
      <rPr>
        <sz val="10"/>
        <rFont val="Arial"/>
        <family val="2"/>
      </rPr>
      <t xml:space="preserve"> Ngoài ra không có sự kiện quan trọng nào xảy ra sau ngày kết thúc niên độ kế toán yêu cầu phải điều chỉnh hoặc công bố trên báo cáo tài chính.</t>
    </r>
  </si>
  <si>
    <t>Ng­êi lËp</t>
  </si>
  <si>
    <t>§Æng ThÞ Phóc</t>
  </si>
  <si>
    <t>Trần Thị Hồng Nga</t>
  </si>
  <si>
    <t xml:space="preserve">BÁO CÁO LƯU CHUYỂN TIỀN TỆ  (Theo phương pháp gián tiếp) </t>
  </si>
  <si>
    <t>CHỈ TIÊU</t>
  </si>
  <si>
    <t>Mã
số</t>
  </si>
  <si>
    <t>Quí I</t>
  </si>
  <si>
    <t>Lũy kế từ đầu năm đến cuối  quý này</t>
  </si>
  <si>
    <t>STT</t>
  </si>
  <si>
    <t xml:space="preserve">Năm nay </t>
  </si>
  <si>
    <t xml:space="preserve">Năm trước </t>
  </si>
  <si>
    <t>I. Lưu chuyển tiền từ hoạt động kinh doanh</t>
  </si>
  <si>
    <t>1. Lợi nhuận trước thuế</t>
  </si>
  <si>
    <t>01</t>
  </si>
  <si>
    <t>2. Điều chỉnh cho các khoản</t>
  </si>
  <si>
    <t>- Khấu hao TSCĐ</t>
  </si>
  <si>
    <t>02</t>
  </si>
  <si>
    <t>- Các khoản dự phòng</t>
  </si>
  <si>
    <t>03</t>
  </si>
  <si>
    <t>- Lãi, lỗ chênh lệch tỷ giá hối đoái chưa thực hiện</t>
  </si>
  <si>
    <t>04</t>
  </si>
  <si>
    <t>- Lãi, lỗ từ hoạt động đầu tư</t>
  </si>
  <si>
    <t>05</t>
  </si>
  <si>
    <t xml:space="preserve">- Chi phí lãi vay </t>
  </si>
  <si>
    <t>06</t>
  </si>
  <si>
    <t>3. Lợi nhuận từ hoạt động kinh doanh trước thay đổi vốn  lưu động</t>
  </si>
  <si>
    <t>08</t>
  </si>
  <si>
    <t>- Tăng, giảm các khoản phải thu</t>
  </si>
  <si>
    <t>09</t>
  </si>
  <si>
    <t>- Tăng, giảm hàng tồn kho</t>
  </si>
  <si>
    <t>10</t>
  </si>
  <si>
    <t xml:space="preserve">- Tăng, giảm các khoản phải trả (Không kể lãi vay phải trả, thuế thu nhập doanh nghiệp phải nộp) </t>
  </si>
  <si>
    <t>11</t>
  </si>
  <si>
    <t xml:space="preserve">- Tăng, giảm chi phí trả trước </t>
  </si>
  <si>
    <t>12</t>
  </si>
  <si>
    <t>- Tiền lãi vay đã trả</t>
  </si>
  <si>
    <t>13</t>
  </si>
  <si>
    <t>- Thuế thu nhập doanh nghiệp đã nộp</t>
  </si>
  <si>
    <t>14</t>
  </si>
  <si>
    <t>- Tiền thu khác từ hoạt động kinh doanh</t>
  </si>
  <si>
    <t>15</t>
  </si>
  <si>
    <t>- Tiền chi khác cho hoạt động kinh doanh</t>
  </si>
  <si>
    <t>16</t>
  </si>
  <si>
    <t>Lưu chuyển tiền thuần từ hoạt động kinh doanh</t>
  </si>
  <si>
    <t>20</t>
  </si>
  <si>
    <t>II</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</si>
  <si>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</si>
  <si>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</si>
  <si>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</si>
  <si>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</si>
  <si>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</si>
  <si>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</si>
  <si>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</si>
  <si>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</si>
  <si>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</si>
  <si>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</si>
  <si>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</si>
  <si>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</si>
  <si>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</si>
  <si>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</si>
  <si>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</si>
  <si>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</si>
  <si>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</si>
  <si>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</si>
  <si>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</si>
  <si>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</si>
  <si>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</si>
  <si>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</si>
  <si>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VII.34</t>
  </si>
  <si>
    <t xml:space="preserve">           Ng­êi lËp biÓu                               KÕ to¸n tr­ëng</t>
  </si>
  <si>
    <t xml:space="preserve">    Người lập                                   Kế toán trưởng</t>
  </si>
  <si>
    <t>Đặng Thị Phúc                            Trần Thị Hồng Nga</t>
  </si>
  <si>
    <t xml:space="preserve">BÁO CÁO KẾT QUẢ KINH DOANH </t>
  </si>
  <si>
    <t xml:space="preserve"> NĂM 2013</t>
  </si>
  <si>
    <t>Quý I</t>
  </si>
  <si>
    <t>9 thang 2012</t>
  </si>
  <si>
    <t>Quy 4/2011</t>
  </si>
  <si>
    <t>BC 2011</t>
  </si>
  <si>
    <t>Doanh thu bán hàng và cung cấp dịch vụ</t>
  </si>
  <si>
    <t>VI.1</t>
  </si>
  <si>
    <t>Các khoản giảm trừ trong doanh thu</t>
  </si>
  <si>
    <t xml:space="preserve">Doanh thu thuần về bán hàng và cung cấp dịch vụ </t>
  </si>
  <si>
    <t>Giá vốn hàng bán</t>
  </si>
  <si>
    <t>VI.2</t>
  </si>
  <si>
    <t>Lợi nhuận gộp về bán hàng và cung cấp dịch vụ</t>
  </si>
  <si>
    <t xml:space="preserve">  Doanh thu hoạt động tài chính</t>
  </si>
  <si>
    <t>21</t>
  </si>
  <si>
    <t>VI.3</t>
  </si>
  <si>
    <t xml:space="preserve"> - Trong đó :Thu từ lãi tiền gửi ngân hàng </t>
  </si>
  <si>
    <t xml:space="preserve"> Chi phí tài chính</t>
  </si>
  <si>
    <t>22</t>
  </si>
  <si>
    <t>VI.4</t>
  </si>
  <si>
    <t xml:space="preserve"> - Trong đó: Chi phí lãi vay</t>
  </si>
  <si>
    <t>23</t>
  </si>
  <si>
    <t xml:space="preserve"> Chi phí bán hàng</t>
  </si>
  <si>
    <t>24</t>
  </si>
  <si>
    <t>VI.5</t>
  </si>
  <si>
    <t xml:space="preserve"> Chi phí quản lý doanh nghiệp</t>
  </si>
  <si>
    <t>25</t>
  </si>
  <si>
    <t>VI.6</t>
  </si>
  <si>
    <t>Lợi nhuận thuần từ hoạt động kinh doanh</t>
  </si>
  <si>
    <t>30</t>
  </si>
  <si>
    <t xml:space="preserve"> Thu nhập khác </t>
  </si>
  <si>
    <t>31</t>
  </si>
  <si>
    <t>VI.7</t>
  </si>
  <si>
    <t xml:space="preserve"> Chi phí khác</t>
  </si>
  <si>
    <t>32</t>
  </si>
  <si>
    <t>VI.8</t>
  </si>
  <si>
    <t xml:space="preserve"> Lợi nhuận khác</t>
  </si>
  <si>
    <t>40</t>
  </si>
  <si>
    <t xml:space="preserve"> Tổng lợi nhuận kế toán trước thuế</t>
  </si>
  <si>
    <t>50</t>
  </si>
  <si>
    <t xml:space="preserve"> Chi phí thuế TNDN hiện hành</t>
  </si>
  <si>
    <t>51</t>
  </si>
  <si>
    <t>VI.9</t>
  </si>
  <si>
    <t xml:space="preserve"> Chi phí thuế TNDN hoãn lại</t>
  </si>
  <si>
    <t>52</t>
  </si>
  <si>
    <t xml:space="preserve"> Lợi nhuận sau thuế thu nhập doanh nghiệp </t>
  </si>
  <si>
    <t>60</t>
  </si>
  <si>
    <t>Lãi cơ bản trên cổ phiếu (*)</t>
  </si>
  <si>
    <t>70</t>
  </si>
  <si>
    <t>Người lập</t>
  </si>
  <si>
    <t>Tổng giám đốc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</si>
</sst>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_(* #,##0_);_(* \(#,##0\);_(* &quot;-&quot;??_);_(@_)"/>
    <numFmt numFmtId="167" formatCode="_(* #,##0_);_(* \(#,##0\);_(* \ _)"/>
    <numFmt numFmtId="168" formatCode="#,##0_);\(#,##0\);&quot;-&quot;??_)"/>
    <numFmt numFmtId="169" formatCode="_(&quot;  &quot;* #,##0_);_(&quot;  &quot;* \(#,##0\);_(&quot;  &quot;* &quot;-&quot;_);_(@_)"/>
    <numFmt numFmtId="170" formatCode="_(* #,##0.0_);_(* \(#,##0.0\);_(* &quot;-&quot;??_);_(@_)"/>
    <numFmt numFmtId="171" formatCode="00"/>
    <numFmt numFmtId="172" formatCode="####;\(####\)"/>
  </numFmts>
  <fonts count="97">
    <font>
      <sz val="11"/>
      <name val=".VnTime"/>
      <family val="0"/>
    </font>
    <font>
      <sz val="11"/>
      <color indexed="8"/>
      <name val="Calibri"/>
      <family val="2"/>
    </font>
    <font>
      <b/>
      <sz val="11"/>
      <color indexed="8"/>
      <name val="Calibri"/>
      <family val="2"/>
    </font>
    <font>
      <b/>
      <sz val="10"/>
      <color indexed="8"/>
      <name val=".VnTimeH"/>
      <family val="2"/>
    </font>
    <font>
      <b/>
      <sz val="10"/>
      <color indexed="8"/>
      <name val="Arial"/>
      <family val="2"/>
    </font>
    <font>
      <sz val="10"/>
      <color indexed="8"/>
      <name val="Arial"/>
      <family val="2"/>
    </font>
    <font>
      <sz val="10"/>
      <color indexed="8"/>
      <name val="Helv"/>
      <family val="0"/>
    </font>
    <font>
      <b/>
      <sz val="16"/>
      <color indexed="8"/>
      <name val="Arial"/>
      <family val="2"/>
    </font>
    <font>
      <b/>
      <sz val="12"/>
      <color indexed="8"/>
      <name val="Arial"/>
      <family val="2"/>
    </font>
    <font>
      <b/>
      <i/>
      <sz val="10"/>
      <color indexed="8"/>
      <name val="Arial"/>
      <family val="2"/>
    </font>
    <font>
      <b/>
      <sz val="9"/>
      <color indexed="8"/>
      <name val="Arial"/>
      <family val="2"/>
    </font>
    <font>
      <sz val="10"/>
      <color indexed="8"/>
      <name val="VNI-Times"/>
      <family val="0"/>
    </font>
    <font>
      <sz val="9"/>
      <color indexed="8"/>
      <name val="VNI-Times"/>
      <family val="0"/>
    </font>
    <font>
      <sz val="10"/>
      <name val="Arial"/>
      <family val="2"/>
    </font>
    <font>
      <sz val="8"/>
      <color indexed="8"/>
      <name val="VNI-Times"/>
      <family val="0"/>
    </font>
    <font>
      <b/>
      <sz val="8"/>
      <name val="Tahoma"/>
      <family val="2"/>
    </font>
    <font>
      <sz val="8"/>
      <name val="Tahoma"/>
      <family val="2"/>
    </font>
    <font>
      <sz val="9"/>
      <name val="Arial"/>
      <family val="2"/>
    </font>
    <font>
      <sz val="11"/>
      <name val="Times New Roman"/>
      <family val="1"/>
    </font>
    <font>
      <sz val="10"/>
      <name val="VNI-Times"/>
      <family val="0"/>
    </font>
    <font>
      <sz val="12"/>
      <name val=".VnTime"/>
      <family val="2"/>
    </font>
    <font>
      <sz val="10"/>
      <name val="Helv"/>
      <family val="0"/>
    </font>
    <font>
      <sz val="10"/>
      <name val=".VnArial"/>
      <family val="2"/>
    </font>
    <font>
      <sz val="12"/>
      <name val="VNI-Times"/>
      <family val="0"/>
    </font>
    <font>
      <b/>
      <sz val="10"/>
      <name val="Arial"/>
      <family val="2"/>
    </font>
    <font>
      <sz val="11"/>
      <name val="Arial"/>
      <family val="2"/>
    </font>
    <font>
      <b/>
      <sz val="8"/>
      <name val="Arial"/>
      <family val="2"/>
    </font>
    <font>
      <b/>
      <sz val="16"/>
      <name val="Arial"/>
      <family val="2"/>
    </font>
    <font>
      <b/>
      <sz val="11"/>
      <name val="Arial"/>
      <family val="2"/>
    </font>
    <font>
      <b/>
      <u val="single"/>
      <sz val="10"/>
      <name val="Arial"/>
      <family val="2"/>
    </font>
    <font>
      <u val="single"/>
      <sz val="10"/>
      <name val="Arial"/>
      <family val="2"/>
    </font>
    <font>
      <i/>
      <sz val="10"/>
      <name val="Arial"/>
      <family val="2"/>
    </font>
    <font>
      <b/>
      <i/>
      <sz val="10"/>
      <name val="Arial"/>
      <family val="2"/>
    </font>
    <font>
      <b/>
      <u val="singleAccounting"/>
      <sz val="10"/>
      <name val="Arial"/>
      <family val="2"/>
    </font>
    <font>
      <b/>
      <sz val="9"/>
      <name val="Arial"/>
      <family val="2"/>
    </font>
    <font>
      <b/>
      <sz val="12"/>
      <name val=".VnTime"/>
      <family val="2"/>
    </font>
    <font>
      <b/>
      <sz val="10"/>
      <name val=".VnTimeH"/>
      <family val="2"/>
    </font>
    <font>
      <b/>
      <sz val="13"/>
      <name val="Times New Roman"/>
      <family val="1"/>
    </font>
    <font>
      <b/>
      <sz val="11"/>
      <name val="Times New Roman"/>
      <family val="1"/>
    </font>
    <font>
      <b/>
      <sz val="12"/>
      <name val="Times New Roman"/>
      <family val="1"/>
    </font>
    <font>
      <i/>
      <sz val="8"/>
      <name val="Tahoma"/>
      <family val="2"/>
    </font>
    <font>
      <sz val="8"/>
      <name val="Arial"/>
      <family val="2"/>
    </font>
    <font>
      <b/>
      <sz val="10"/>
      <name val="Tahoma"/>
      <family val="2"/>
    </font>
    <font>
      <sz val="10"/>
      <name val="Tahoma"/>
      <family val="2"/>
    </font>
    <font>
      <b/>
      <sz val="9"/>
      <name val="Tahoma"/>
      <family val="2"/>
    </font>
    <font>
      <sz val="9"/>
      <name val="Tahoma"/>
      <family val="2"/>
    </font>
    <font>
      <b/>
      <sz val="8"/>
      <name val="Helv"/>
      <family val="0"/>
    </font>
    <font>
      <b/>
      <sz val="12"/>
      <name val="Tahoma"/>
      <family val="2"/>
    </font>
    <font>
      <sz val="12"/>
      <name val="Tahoma"/>
      <family val="2"/>
    </font>
    <font>
      <b/>
      <i/>
      <sz val="12"/>
      <name val=".VnTime"/>
      <family val="2"/>
    </font>
    <font>
      <b/>
      <sz val="10"/>
      <name val="Times New Roman"/>
      <family val="1"/>
    </font>
    <font>
      <sz val="10"/>
      <name val=".VnTime"/>
      <family val="2"/>
    </font>
    <font>
      <b/>
      <sz val="12"/>
      <name val="Arial"/>
      <family val="2"/>
    </font>
    <font>
      <i/>
      <sz val="12"/>
      <name val=".VnTime"/>
      <family val="2"/>
    </font>
    <font>
      <sz val="12"/>
      <name val="Arial"/>
      <family val="2"/>
    </font>
    <font>
      <b/>
      <sz val="16"/>
      <name val=".VnAvantH"/>
      <family val="2"/>
    </font>
    <font>
      <b/>
      <sz val="10"/>
      <color indexed="8"/>
      <name val="Tahoma"/>
      <family val="2"/>
    </font>
    <font>
      <b/>
      <sz val="9"/>
      <color indexed="8"/>
      <name val="Tahoma"/>
      <family val="2"/>
    </font>
    <font>
      <b/>
      <sz val="10"/>
      <name val=".VnAvantH"/>
      <family val="2"/>
    </font>
    <font>
      <sz val="9"/>
      <name val=".VnTime"/>
      <family val="2"/>
    </font>
    <font>
      <i/>
      <sz val="9"/>
      <name val="Arial"/>
      <family val="2"/>
    </font>
    <font>
      <i/>
      <sz val="10"/>
      <color indexed="8"/>
      <name val="Arial"/>
      <family val="2"/>
    </font>
    <font>
      <b/>
      <sz val="10"/>
      <name val=".VnTim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9"/>
      <color indexed="8"/>
      <name val="VNI-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nTim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style="double"/>
    </border>
    <border>
      <left/>
      <right/>
      <top style="double"/>
      <bottom style="thin"/>
    </border>
    <border>
      <left style="thin"/>
      <right/>
      <top style="thin"/>
      <bottom/>
    </border>
    <border>
      <left/>
      <right/>
      <top style="thin"/>
      <bottom style="dotted"/>
    </border>
    <border>
      <left/>
      <right/>
      <top style="dotted"/>
      <bottom style="dotted"/>
    </border>
    <border>
      <left/>
      <right/>
      <top style="dotted"/>
      <bottom style="thin"/>
    </border>
    <border>
      <left style="thin"/>
      <right style="thin"/>
      <top style="thin"/>
      <bottom/>
    </border>
    <border>
      <left style="thin"/>
      <right style="thin"/>
      <top style="thin"/>
      <bottom style="thin"/>
    </border>
    <border>
      <left style="thin"/>
      <right style="thin"/>
      <top style="dotted"/>
      <bottom style="thin"/>
    </border>
    <border>
      <left style="thin"/>
      <right style="thin"/>
      <top/>
      <bottom/>
    </border>
    <border>
      <left style="thin"/>
      <right style="thin"/>
      <top style="thin"/>
      <bottom style="dotted"/>
    </border>
    <border>
      <left style="thin"/>
      <right style="thin"/>
      <top/>
      <bottom style="dotted"/>
    </border>
    <border>
      <left style="thin"/>
      <right style="thin"/>
      <top style="dotted"/>
      <bottom style="dotted"/>
    </border>
    <border>
      <left style="thin"/>
      <right/>
      <top style="thin"/>
      <bottom style="thin"/>
    </border>
    <border>
      <left/>
      <right style="thin"/>
      <top style="thin"/>
      <bottom style="thin"/>
    </border>
    <border>
      <left/>
      <right/>
      <top style="thin"/>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7" fontId="1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79" fillId="0" borderId="0" applyFont="0" applyFill="0" applyBorder="0" applyAlignment="0" applyProtection="0"/>
    <xf numFmtId="168"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13" fillId="0" borderId="0">
      <alignment/>
      <protection/>
    </xf>
    <xf numFmtId="0" fontId="0" fillId="0" borderId="0">
      <alignment/>
      <protection/>
    </xf>
    <xf numFmtId="0" fontId="79" fillId="0" borderId="0">
      <alignment/>
      <protection/>
    </xf>
    <xf numFmtId="0" fontId="18" fillId="0" borderId="0">
      <alignment vertical="top"/>
      <protection/>
    </xf>
    <xf numFmtId="0" fontId="13" fillId="0" borderId="0">
      <alignment/>
      <protection/>
    </xf>
    <xf numFmtId="0" fontId="0" fillId="0" borderId="0">
      <alignment/>
      <protection/>
    </xf>
    <xf numFmtId="0" fontId="19" fillId="0" borderId="0">
      <alignment/>
      <protection/>
    </xf>
    <xf numFmtId="0" fontId="20" fillId="0" borderId="0">
      <alignment/>
      <protection/>
    </xf>
    <xf numFmtId="0" fontId="22" fillId="0" borderId="0">
      <alignment/>
      <protection/>
    </xf>
    <xf numFmtId="0" fontId="13" fillId="0" borderId="0">
      <alignment/>
      <protection/>
    </xf>
    <xf numFmtId="0" fontId="22" fillId="0" borderId="0">
      <alignment/>
      <protection/>
    </xf>
    <xf numFmtId="0" fontId="23" fillId="0" borderId="0">
      <alignment/>
      <protection/>
    </xf>
    <xf numFmtId="0" fontId="13" fillId="0" borderId="0">
      <alignment/>
      <protection/>
    </xf>
    <xf numFmtId="0" fontId="18" fillId="0" borderId="0" applyFill="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9" fontId="19"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478">
    <xf numFmtId="0" fontId="0" fillId="0" borderId="0" xfId="0" applyAlignment="1">
      <alignment/>
    </xf>
    <xf numFmtId="0" fontId="3" fillId="0" borderId="0" xfId="0" applyFont="1" applyFill="1" applyBorder="1" applyAlignment="1">
      <alignment/>
    </xf>
    <xf numFmtId="0" fontId="4"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xf>
    <xf numFmtId="0" fontId="7" fillId="0" borderId="0" xfId="0" applyFont="1" applyFill="1" applyBorder="1" applyAlignment="1">
      <alignment horizontal="lef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166" fontId="6" fillId="0" borderId="0" xfId="0" applyNumberFormat="1" applyFont="1" applyFill="1" applyBorder="1" applyAlignment="1">
      <alignment/>
    </xf>
    <xf numFmtId="0" fontId="10" fillId="0" borderId="10" xfId="0" applyFont="1" applyFill="1" applyBorder="1" applyAlignment="1">
      <alignment horizontal="center" vertical="center"/>
    </xf>
    <xf numFmtId="0" fontId="5" fillId="0" borderId="10" xfId="0" applyFont="1" applyFill="1" applyBorder="1" applyAlignment="1">
      <alignment horizontal="center" vertical="center"/>
    </xf>
    <xf numFmtId="166" fontId="6" fillId="0" borderId="0" xfId="42" applyNumberFormat="1" applyFont="1" applyFill="1" applyBorder="1" applyAlignment="1">
      <alignment/>
    </xf>
    <xf numFmtId="3" fontId="6" fillId="0" borderId="0" xfId="0" applyNumberFormat="1" applyFont="1" applyFill="1" applyBorder="1" applyAlignment="1">
      <alignment/>
    </xf>
    <xf numFmtId="0" fontId="4" fillId="0" borderId="0" xfId="0" applyFont="1" applyFill="1" applyBorder="1" applyAlignment="1">
      <alignment vertical="center"/>
    </xf>
    <xf numFmtId="0" fontId="5" fillId="0" borderId="0" xfId="0" applyNumberFormat="1" applyFont="1" applyFill="1" applyBorder="1" applyAlignment="1">
      <alignment horizontal="center" vertical="center"/>
    </xf>
    <xf numFmtId="166" fontId="5" fillId="0" borderId="0" xfId="42" applyNumberFormat="1" applyFont="1" applyFill="1" applyBorder="1" applyAlignment="1">
      <alignment/>
    </xf>
    <xf numFmtId="0" fontId="5" fillId="0" borderId="0" xfId="0" applyFont="1" applyFill="1" applyBorder="1" applyAlignment="1">
      <alignment horizontal="left" indent="1"/>
    </xf>
    <xf numFmtId="0" fontId="5" fillId="0" borderId="0" xfId="0" applyFont="1" applyFill="1" applyBorder="1" applyAlignment="1">
      <alignment horizontal="center"/>
    </xf>
    <xf numFmtId="0" fontId="11" fillId="0" borderId="0" xfId="0" applyFont="1" applyFill="1" applyBorder="1" applyAlignment="1">
      <alignment horizontal="left" indent="1"/>
    </xf>
    <xf numFmtId="0" fontId="11" fillId="0" borderId="0" xfId="0" applyFont="1" applyFill="1" applyBorder="1" applyAlignment="1">
      <alignment horizontal="center"/>
    </xf>
    <xf numFmtId="0" fontId="12" fillId="0" borderId="0" xfId="0" applyFont="1" applyFill="1" applyBorder="1" applyAlignment="1">
      <alignment horizontal="center"/>
    </xf>
    <xf numFmtId="0" fontId="11" fillId="0" borderId="0" xfId="0" applyFont="1" applyFill="1" applyBorder="1" applyAlignment="1">
      <alignment/>
    </xf>
    <xf numFmtId="0" fontId="14" fillId="0" borderId="0" xfId="0" applyFont="1" applyFill="1" applyBorder="1" applyAlignment="1">
      <alignment horizontal="center"/>
    </xf>
    <xf numFmtId="0" fontId="14" fillId="0" borderId="0" xfId="0" applyFont="1" applyFill="1" applyBorder="1" applyAlignment="1">
      <alignment/>
    </xf>
    <xf numFmtId="3" fontId="11" fillId="0" borderId="0" xfId="42" applyNumberFormat="1" applyFont="1" applyFill="1" applyBorder="1" applyAlignment="1">
      <alignment/>
    </xf>
    <xf numFmtId="0" fontId="24" fillId="33" borderId="0" xfId="0" applyFont="1" applyFill="1" applyAlignment="1">
      <alignment/>
    </xf>
    <xf numFmtId="0" fontId="25" fillId="33" borderId="0" xfId="0" applyFont="1" applyFill="1" applyAlignment="1">
      <alignment/>
    </xf>
    <xf numFmtId="3" fontId="25" fillId="33" borderId="0" xfId="0" applyNumberFormat="1" applyFont="1" applyFill="1" applyAlignment="1">
      <alignment/>
    </xf>
    <xf numFmtId="0" fontId="26" fillId="33" borderId="0" xfId="0" applyFont="1" applyFill="1" applyAlignment="1">
      <alignment horizontal="right"/>
    </xf>
    <xf numFmtId="0" fontId="28" fillId="33" borderId="0" xfId="0" applyFont="1" applyFill="1" applyAlignment="1">
      <alignment/>
    </xf>
    <xf numFmtId="3" fontId="28" fillId="33" borderId="0" xfId="0" applyNumberFormat="1" applyFont="1" applyFill="1" applyAlignment="1">
      <alignment/>
    </xf>
    <xf numFmtId="0" fontId="27" fillId="33" borderId="0" xfId="0" applyFont="1" applyFill="1" applyAlignment="1">
      <alignment horizontal="left"/>
    </xf>
    <xf numFmtId="0" fontId="8" fillId="33" borderId="0" xfId="0" applyFont="1" applyFill="1" applyBorder="1" applyAlignment="1">
      <alignment horizontal="left"/>
    </xf>
    <xf numFmtId="0" fontId="13" fillId="33" borderId="0" xfId="0" applyFont="1" applyFill="1" applyAlignment="1">
      <alignment/>
    </xf>
    <xf numFmtId="3" fontId="13" fillId="33" borderId="0" xfId="0" applyNumberFormat="1" applyFont="1" applyFill="1" applyAlignment="1">
      <alignment/>
    </xf>
    <xf numFmtId="3" fontId="24" fillId="33" borderId="0" xfId="0" applyNumberFormat="1" applyFont="1" applyFill="1" applyAlignment="1">
      <alignment/>
    </xf>
    <xf numFmtId="3" fontId="28" fillId="33" borderId="0" xfId="0" applyNumberFormat="1" applyFont="1" applyFill="1" applyAlignment="1">
      <alignment/>
    </xf>
    <xf numFmtId="0" fontId="28" fillId="33" borderId="0" xfId="0" applyFont="1" applyFill="1" applyAlignment="1">
      <alignment/>
    </xf>
    <xf numFmtId="0" fontId="24" fillId="33" borderId="0" xfId="75" applyNumberFormat="1" applyFont="1" applyFill="1" applyBorder="1" applyAlignment="1" applyProtection="1">
      <alignment horizontal="center" vertical="top" wrapText="1"/>
      <protection hidden="1"/>
    </xf>
    <xf numFmtId="49" fontId="13" fillId="33" borderId="0" xfId="75" applyNumberFormat="1" applyFont="1" applyFill="1" applyBorder="1" applyAlignment="1" applyProtection="1">
      <alignment horizontal="center" vertical="center" wrapText="1"/>
      <protection hidden="1"/>
    </xf>
    <xf numFmtId="14" fontId="13" fillId="33" borderId="0" xfId="75" applyNumberFormat="1" applyFont="1" applyFill="1" applyBorder="1" applyAlignment="1" applyProtection="1">
      <alignment horizontal="center" vertical="center" wrapText="1"/>
      <protection hidden="1"/>
    </xf>
    <xf numFmtId="0" fontId="24" fillId="33" borderId="0" xfId="75" applyNumberFormat="1" applyFont="1" applyFill="1" applyBorder="1" applyAlignment="1" applyProtection="1">
      <alignment vertical="center"/>
      <protection hidden="1"/>
    </xf>
    <xf numFmtId="0" fontId="13" fillId="33" borderId="0" xfId="75" applyNumberFormat="1" applyFont="1" applyFill="1" applyBorder="1" applyAlignment="1" applyProtection="1">
      <alignment horizontal="left" vertical="top" wrapText="1"/>
      <protection hidden="1"/>
    </xf>
    <xf numFmtId="0" fontId="13" fillId="33" borderId="0" xfId="75" applyNumberFormat="1" applyFont="1" applyFill="1" applyBorder="1" applyAlignment="1" applyProtection="1">
      <alignment horizontal="left" vertical="center"/>
      <protection hidden="1"/>
    </xf>
    <xf numFmtId="0" fontId="29" fillId="33" borderId="0" xfId="66" applyFont="1" applyFill="1" applyBorder="1" applyAlignment="1">
      <alignment wrapText="1"/>
      <protection/>
    </xf>
    <xf numFmtId="0" fontId="30" fillId="33" borderId="0" xfId="75" applyNumberFormat="1" applyFont="1" applyFill="1" applyBorder="1" applyAlignment="1" applyProtection="1">
      <alignment horizontal="left" vertical="center"/>
      <protection hidden="1"/>
    </xf>
    <xf numFmtId="0" fontId="29" fillId="33" borderId="0" xfId="75" applyNumberFormat="1" applyFont="1" applyFill="1" applyBorder="1" applyAlignment="1" applyProtection="1">
      <alignment/>
      <protection hidden="1"/>
    </xf>
    <xf numFmtId="0" fontId="13" fillId="33" borderId="0" xfId="66" applyFont="1" applyFill="1" applyAlignment="1">
      <alignment wrapText="1"/>
      <protection/>
    </xf>
    <xf numFmtId="0" fontId="13" fillId="33" borderId="0" xfId="66" applyFont="1" applyFill="1" applyBorder="1" applyAlignment="1">
      <alignment wrapText="1"/>
      <protection/>
    </xf>
    <xf numFmtId="14" fontId="13" fillId="33" borderId="0" xfId="75" applyNumberFormat="1" applyFont="1" applyFill="1" applyBorder="1" applyAlignment="1" applyProtection="1">
      <alignment/>
      <protection hidden="1"/>
    </xf>
    <xf numFmtId="0" fontId="13" fillId="33" borderId="0" xfId="75" applyNumberFormat="1" applyFont="1" applyFill="1" applyBorder="1" applyAlignment="1" applyProtection="1">
      <alignment/>
      <protection hidden="1"/>
    </xf>
    <xf numFmtId="0" fontId="13" fillId="33" borderId="0" xfId="0" applyFont="1" applyFill="1" applyAlignment="1">
      <alignment vertical="center" wrapText="1"/>
    </xf>
    <xf numFmtId="0" fontId="13" fillId="33" borderId="0" xfId="75" applyNumberFormat="1" applyFont="1" applyFill="1" applyBorder="1" applyAlignment="1" applyProtection="1">
      <alignment vertical="top"/>
      <protection hidden="1"/>
    </xf>
    <xf numFmtId="0" fontId="13" fillId="33" borderId="0" xfId="0" applyFont="1" applyFill="1" applyAlignment="1">
      <alignment vertical="center"/>
    </xf>
    <xf numFmtId="3" fontId="13" fillId="33" borderId="0" xfId="0" applyNumberFormat="1" applyFont="1" applyFill="1" applyAlignment="1">
      <alignment vertical="center"/>
    </xf>
    <xf numFmtId="3" fontId="25" fillId="33" borderId="0" xfId="0" applyNumberFormat="1" applyFont="1" applyFill="1" applyAlignment="1">
      <alignment vertical="center"/>
    </xf>
    <xf numFmtId="0" fontId="25" fillId="33" borderId="0" xfId="0" applyFont="1" applyFill="1" applyAlignment="1">
      <alignment vertical="center"/>
    </xf>
    <xf numFmtId="49" fontId="13" fillId="33" borderId="0" xfId="75" applyNumberFormat="1" applyFont="1" applyFill="1" applyBorder="1" applyAlignment="1" applyProtection="1">
      <alignment/>
      <protection hidden="1"/>
    </xf>
    <xf numFmtId="49" fontId="13" fillId="33" borderId="0" xfId="75" applyNumberFormat="1" applyFont="1" applyFill="1" applyBorder="1" applyAlignment="1" applyProtection="1" quotePrefix="1">
      <alignment/>
      <protection hidden="1"/>
    </xf>
    <xf numFmtId="0" fontId="24" fillId="33" borderId="0" xfId="66" applyFont="1" applyFill="1" applyAlignment="1">
      <alignment horizontal="left" vertical="center" wrapText="1"/>
      <protection/>
    </xf>
    <xf numFmtId="0" fontId="13" fillId="33" borderId="0" xfId="75" applyNumberFormat="1" applyFont="1" applyFill="1" applyBorder="1" applyAlignment="1" applyProtection="1">
      <alignment horizontal="left" vertical="center" wrapText="1"/>
      <protection hidden="1"/>
    </xf>
    <xf numFmtId="0" fontId="24" fillId="33" borderId="0" xfId="66" applyFont="1" applyFill="1" applyAlignment="1">
      <alignment vertical="center" wrapText="1"/>
      <protection/>
    </xf>
    <xf numFmtId="0" fontId="32" fillId="33" borderId="0" xfId="66" applyFont="1" applyFill="1" applyAlignment="1">
      <alignment vertical="center" wrapText="1"/>
      <protection/>
    </xf>
    <xf numFmtId="0" fontId="31" fillId="33" borderId="0" xfId="75" applyNumberFormat="1" applyFont="1" applyFill="1" applyBorder="1" applyAlignment="1" applyProtection="1">
      <alignment vertical="center" wrapText="1"/>
      <protection hidden="1"/>
    </xf>
    <xf numFmtId="0" fontId="32" fillId="33" borderId="0" xfId="66" applyFont="1" applyFill="1" applyAlignment="1">
      <alignment horizontal="left" vertical="center" wrapText="1"/>
      <protection/>
    </xf>
    <xf numFmtId="0" fontId="13" fillId="33" borderId="0" xfId="75" applyNumberFormat="1" applyFont="1" applyFill="1" applyBorder="1" applyAlignment="1" applyProtection="1">
      <alignment vertical="center"/>
      <protection hidden="1"/>
    </xf>
    <xf numFmtId="0" fontId="13" fillId="33" borderId="0" xfId="0" applyFont="1" applyFill="1" applyAlignment="1">
      <alignment horizontal="right" vertical="center"/>
    </xf>
    <xf numFmtId="0" fontId="24" fillId="33" borderId="0" xfId="0" applyFont="1" applyFill="1" applyAlignment="1">
      <alignment vertical="center"/>
    </xf>
    <xf numFmtId="14" fontId="29" fillId="33" borderId="0" xfId="51" applyNumberFormat="1" applyFont="1" applyFill="1" applyAlignment="1" quotePrefix="1">
      <alignment horizontal="right" vertical="center" wrapText="1"/>
    </xf>
    <xf numFmtId="0" fontId="13" fillId="33" borderId="0" xfId="0" applyFont="1" applyFill="1" applyAlignment="1" quotePrefix="1">
      <alignment vertical="center"/>
    </xf>
    <xf numFmtId="164" fontId="13" fillId="33" borderId="0" xfId="0" applyNumberFormat="1" applyFont="1" applyFill="1" applyAlignment="1">
      <alignment horizontal="right" vertical="center"/>
    </xf>
    <xf numFmtId="164" fontId="13" fillId="33" borderId="0" xfId="0" applyNumberFormat="1" applyFont="1" applyFill="1" applyAlignment="1">
      <alignment/>
    </xf>
    <xf numFmtId="0" fontId="24" fillId="33" borderId="0" xfId="0" applyFont="1" applyFill="1" applyAlignment="1">
      <alignment horizontal="center" vertical="center"/>
    </xf>
    <xf numFmtId="164" fontId="33" fillId="33" borderId="0" xfId="0" applyNumberFormat="1" applyFont="1" applyFill="1" applyAlignment="1">
      <alignment horizontal="right" vertical="center"/>
    </xf>
    <xf numFmtId="0" fontId="13" fillId="33" borderId="0" xfId="0" applyFont="1" applyFill="1" applyAlignment="1">
      <alignment horizontal="center" vertical="center"/>
    </xf>
    <xf numFmtId="168" fontId="13" fillId="33" borderId="0" xfId="51" applyFont="1" applyFill="1" applyAlignment="1">
      <alignment horizontal="right" vertical="center"/>
    </xf>
    <xf numFmtId="0" fontId="13" fillId="33" borderId="0" xfId="76" applyFont="1" applyFill="1" applyBorder="1" applyAlignment="1" applyProtection="1">
      <alignment vertical="center"/>
      <protection/>
    </xf>
    <xf numFmtId="0" fontId="25" fillId="33" borderId="0" xfId="0" applyFont="1" applyFill="1" applyBorder="1" applyAlignment="1">
      <alignment/>
    </xf>
    <xf numFmtId="165" fontId="25" fillId="33" borderId="0" xfId="0" applyNumberFormat="1" applyFont="1" applyFill="1" applyAlignment="1">
      <alignment/>
    </xf>
    <xf numFmtId="164" fontId="33" fillId="33" borderId="0" xfId="0" applyNumberFormat="1" applyFont="1" applyFill="1" applyBorder="1" applyAlignment="1">
      <alignment horizontal="right" vertical="center"/>
    </xf>
    <xf numFmtId="0" fontId="24" fillId="33" borderId="11" xfId="0" applyFont="1" applyFill="1" applyBorder="1" applyAlignment="1">
      <alignment vertical="center" wrapText="1"/>
    </xf>
    <xf numFmtId="0" fontId="13" fillId="33" borderId="11" xfId="0" applyFont="1" applyFill="1" applyBorder="1" applyAlignment="1">
      <alignment vertical="center" wrapText="1"/>
    </xf>
    <xf numFmtId="14" fontId="29" fillId="33" borderId="11" xfId="51" applyNumberFormat="1" applyFont="1" applyFill="1" applyBorder="1" applyAlignment="1" quotePrefix="1">
      <alignment horizontal="right" vertical="center" wrapText="1"/>
    </xf>
    <xf numFmtId="0" fontId="13" fillId="33" borderId="11" xfId="0" applyFont="1" applyFill="1" applyBorder="1" applyAlignment="1">
      <alignment horizontal="right" vertical="center" wrapText="1"/>
    </xf>
    <xf numFmtId="0" fontId="24" fillId="33" borderId="11" xfId="0" applyFont="1" applyFill="1" applyBorder="1" applyAlignment="1">
      <alignment horizontal="right" vertical="center" wrapText="1"/>
    </xf>
    <xf numFmtId="164" fontId="24" fillId="33" borderId="11" xfId="0" applyNumberFormat="1" applyFont="1" applyFill="1" applyBorder="1" applyAlignment="1">
      <alignment horizontal="right" vertical="center" wrapText="1"/>
    </xf>
    <xf numFmtId="164" fontId="13" fillId="33" borderId="0" xfId="0" applyNumberFormat="1" applyFont="1" applyFill="1" applyAlignment="1">
      <alignment wrapText="1"/>
    </xf>
    <xf numFmtId="3" fontId="13" fillId="33" borderId="0" xfId="0" applyNumberFormat="1" applyFont="1" applyFill="1" applyAlignment="1">
      <alignment wrapText="1"/>
    </xf>
    <xf numFmtId="3" fontId="25" fillId="33" borderId="0" xfId="0" applyNumberFormat="1" applyFont="1" applyFill="1" applyAlignment="1">
      <alignment wrapText="1"/>
    </xf>
    <xf numFmtId="0" fontId="25" fillId="33" borderId="0" xfId="0" applyFont="1" applyFill="1" applyBorder="1" applyAlignment="1">
      <alignment wrapText="1"/>
    </xf>
    <xf numFmtId="0" fontId="25" fillId="33" borderId="0" xfId="0" applyFont="1" applyFill="1" applyAlignment="1">
      <alignment wrapText="1"/>
    </xf>
    <xf numFmtId="166" fontId="13" fillId="33" borderId="0" xfId="42" applyNumberFormat="1" applyFont="1" applyFill="1" applyAlignment="1">
      <alignment vertical="center"/>
    </xf>
    <xf numFmtId="166" fontId="13" fillId="33" borderId="0" xfId="42" applyNumberFormat="1" applyFont="1" applyFill="1" applyAlignment="1">
      <alignment horizontal="center" vertical="center"/>
    </xf>
    <xf numFmtId="0" fontId="24" fillId="33" borderId="12" xfId="0" applyFont="1" applyFill="1" applyBorder="1" applyAlignment="1">
      <alignment vertical="center"/>
    </xf>
    <xf numFmtId="0" fontId="13" fillId="33" borderId="12" xfId="0" applyFont="1" applyFill="1" applyBorder="1" applyAlignment="1">
      <alignment vertical="center"/>
    </xf>
    <xf numFmtId="166" fontId="24" fillId="33" borderId="12" xfId="42" applyNumberFormat="1" applyFont="1" applyFill="1" applyBorder="1" applyAlignment="1">
      <alignment vertical="center"/>
    </xf>
    <xf numFmtId="164" fontId="24" fillId="33" borderId="0" xfId="0" applyNumberFormat="1" applyFont="1" applyFill="1" applyAlignment="1">
      <alignment/>
    </xf>
    <xf numFmtId="0" fontId="24" fillId="33" borderId="13" xfId="0" applyFont="1" applyFill="1" applyBorder="1" applyAlignment="1">
      <alignment vertical="center"/>
    </xf>
    <xf numFmtId="0" fontId="13" fillId="33" borderId="13" xfId="0" applyFont="1" applyFill="1" applyBorder="1" applyAlignment="1">
      <alignment vertical="center"/>
    </xf>
    <xf numFmtId="0" fontId="24" fillId="33" borderId="13" xfId="0" applyFont="1" applyFill="1" applyBorder="1" applyAlignment="1">
      <alignment horizontal="center" vertical="center"/>
    </xf>
    <xf numFmtId="164" fontId="33" fillId="33" borderId="13" xfId="0" applyNumberFormat="1" applyFont="1" applyFill="1" applyBorder="1" applyAlignment="1">
      <alignment vertical="center"/>
    </xf>
    <xf numFmtId="166" fontId="24" fillId="33" borderId="0" xfId="42" applyNumberFormat="1" applyFont="1" applyFill="1" applyAlignment="1">
      <alignment horizontal="center" vertical="center"/>
    </xf>
    <xf numFmtId="166" fontId="33" fillId="33" borderId="0" xfId="42" applyNumberFormat="1" applyFont="1" applyFill="1" applyBorder="1" applyAlignment="1">
      <alignment vertical="center"/>
    </xf>
    <xf numFmtId="164" fontId="33" fillId="33" borderId="0" xfId="0" applyNumberFormat="1" applyFont="1" applyFill="1" applyBorder="1" applyAlignment="1">
      <alignment vertical="center"/>
    </xf>
    <xf numFmtId="164" fontId="33" fillId="33" borderId="0" xfId="0" applyNumberFormat="1" applyFont="1" applyFill="1" applyAlignment="1">
      <alignment vertical="center"/>
    </xf>
    <xf numFmtId="0" fontId="24" fillId="33" borderId="11" xfId="0" applyFont="1" applyFill="1" applyBorder="1" applyAlignment="1">
      <alignment vertical="center"/>
    </xf>
    <xf numFmtId="0" fontId="13" fillId="33" borderId="11" xfId="0" applyFont="1" applyFill="1" applyBorder="1" applyAlignment="1">
      <alignment vertical="center"/>
    </xf>
    <xf numFmtId="168" fontId="13" fillId="33" borderId="11" xfId="51" applyFont="1" applyFill="1" applyBorder="1" applyAlignment="1">
      <alignment vertical="center"/>
    </xf>
    <xf numFmtId="166" fontId="24" fillId="33" borderId="0" xfId="42" applyNumberFormat="1" applyFont="1" applyFill="1" applyBorder="1" applyAlignment="1">
      <alignment vertical="center"/>
    </xf>
    <xf numFmtId="0" fontId="24" fillId="33" borderId="0" xfId="0" applyFont="1" applyFill="1" applyBorder="1" applyAlignment="1">
      <alignment vertical="center"/>
    </xf>
    <xf numFmtId="0" fontId="13" fillId="33" borderId="0" xfId="0" applyFont="1" applyFill="1" applyBorder="1" applyAlignment="1">
      <alignment vertical="center"/>
    </xf>
    <xf numFmtId="164" fontId="24" fillId="33" borderId="10" xfId="0" applyNumberFormat="1" applyFont="1" applyFill="1" applyBorder="1" applyAlignment="1">
      <alignment horizontal="right" vertical="center"/>
    </xf>
    <xf numFmtId="0" fontId="13" fillId="33" borderId="0" xfId="72" applyFont="1" applyFill="1" applyAlignment="1">
      <alignment horizontal="left" vertical="center"/>
      <protection/>
    </xf>
    <xf numFmtId="3" fontId="13" fillId="33" borderId="0" xfId="0" applyNumberFormat="1" applyFont="1" applyFill="1" applyAlignment="1">
      <alignment horizontal="right" vertical="center"/>
    </xf>
    <xf numFmtId="164" fontId="13" fillId="33" borderId="0" xfId="0" applyNumberFormat="1" applyFont="1" applyFill="1" applyBorder="1" applyAlignment="1">
      <alignment horizontal="right" vertical="center"/>
    </xf>
    <xf numFmtId="164" fontId="24" fillId="33" borderId="0" xfId="0" applyNumberFormat="1" applyFont="1" applyFill="1" applyBorder="1" applyAlignment="1">
      <alignment horizontal="right" vertical="center"/>
    </xf>
    <xf numFmtId="0" fontId="24" fillId="33" borderId="0" xfId="72" applyFont="1" applyFill="1" applyAlignment="1">
      <alignment vertical="center"/>
      <protection/>
    </xf>
    <xf numFmtId="0" fontId="13" fillId="33" borderId="0" xfId="72" applyFont="1" applyFill="1" applyAlignment="1">
      <alignment vertical="center"/>
      <protection/>
    </xf>
    <xf numFmtId="164" fontId="13" fillId="33" borderId="0" xfId="46" applyFont="1" applyFill="1" applyAlignment="1" quotePrefix="1">
      <alignment horizontal="right" vertical="center"/>
    </xf>
    <xf numFmtId="166" fontId="13" fillId="33" borderId="0" xfId="42" applyNumberFormat="1" applyFont="1" applyFill="1" applyAlignment="1" quotePrefix="1">
      <alignment horizontal="right" vertical="center"/>
    </xf>
    <xf numFmtId="168" fontId="13" fillId="33" borderId="0" xfId="51" applyFont="1" applyFill="1" applyBorder="1" applyAlignment="1">
      <alignment horizontal="right" vertical="center"/>
    </xf>
    <xf numFmtId="164" fontId="24" fillId="33" borderId="10" xfId="46" applyFont="1" applyFill="1" applyBorder="1" applyAlignment="1">
      <alignment horizontal="right" vertical="center"/>
    </xf>
    <xf numFmtId="0" fontId="13" fillId="0" borderId="0" xfId="70" applyNumberFormat="1" applyFont="1" applyFill="1" applyAlignment="1">
      <alignment vertical="top" wrapText="1"/>
      <protection/>
    </xf>
    <xf numFmtId="0" fontId="13" fillId="33" borderId="0" xfId="72" applyFont="1" applyFill="1" applyAlignment="1" quotePrefix="1">
      <alignment vertical="center"/>
      <protection/>
    </xf>
    <xf numFmtId="164" fontId="13" fillId="33" borderId="0" xfId="46" applyFont="1" applyFill="1" applyBorder="1" applyAlignment="1">
      <alignment horizontal="right" vertical="center"/>
    </xf>
    <xf numFmtId="0" fontId="24" fillId="33" borderId="0" xfId="73" applyNumberFormat="1" applyFont="1" applyFill="1" applyAlignment="1">
      <alignment horizontal="left" vertical="center" wrapText="1"/>
      <protection/>
    </xf>
    <xf numFmtId="0" fontId="13" fillId="33" borderId="0" xfId="73" applyNumberFormat="1" applyFont="1" applyFill="1" applyAlignment="1">
      <alignment horizontal="left" vertical="center" wrapText="1"/>
      <protection/>
    </xf>
    <xf numFmtId="0" fontId="13" fillId="33" borderId="0" xfId="69" applyFont="1" applyFill="1" applyBorder="1" applyAlignment="1" applyProtection="1">
      <alignment vertical="center"/>
      <protection/>
    </xf>
    <xf numFmtId="168" fontId="24" fillId="33" borderId="10" xfId="51" applyFont="1" applyFill="1" applyBorder="1" applyAlignment="1">
      <alignment horizontal="right" vertical="center"/>
    </xf>
    <xf numFmtId="168" fontId="24" fillId="33" borderId="0" xfId="51" applyFont="1" applyFill="1" applyBorder="1" applyAlignment="1">
      <alignment horizontal="right" vertical="center"/>
    </xf>
    <xf numFmtId="0" fontId="25" fillId="33" borderId="0" xfId="0" applyFont="1" applyFill="1" applyAlignment="1">
      <alignment horizontal="right" vertical="center"/>
    </xf>
    <xf numFmtId="167" fontId="13" fillId="33" borderId="0" xfId="47" applyFont="1" applyFill="1" applyAlignment="1">
      <alignment vertical="center"/>
    </xf>
    <xf numFmtId="167" fontId="24" fillId="33" borderId="0" xfId="47" applyFont="1" applyFill="1" applyAlignment="1">
      <alignment horizontal="left" vertical="center"/>
    </xf>
    <xf numFmtId="168" fontId="13" fillId="33" borderId="0" xfId="0" applyNumberFormat="1" applyFont="1" applyFill="1" applyAlignment="1">
      <alignment/>
    </xf>
    <xf numFmtId="0" fontId="13" fillId="33" borderId="0" xfId="69" applyFont="1" applyFill="1" applyBorder="1" applyAlignment="1" applyProtection="1" quotePrefix="1">
      <alignment vertical="center"/>
      <protection/>
    </xf>
    <xf numFmtId="168" fontId="13" fillId="33" borderId="0" xfId="51" applyNumberFormat="1" applyFont="1" applyFill="1" applyAlignment="1">
      <alignment horizontal="right" vertical="center"/>
    </xf>
    <xf numFmtId="0" fontId="13" fillId="33" borderId="0" xfId="69" applyFont="1" applyFill="1" applyBorder="1" applyProtection="1">
      <alignment/>
      <protection/>
    </xf>
    <xf numFmtId="0" fontId="13" fillId="33" borderId="0" xfId="0" applyFont="1" applyFill="1" applyAlignment="1">
      <alignment/>
    </xf>
    <xf numFmtId="0" fontId="13" fillId="33" borderId="0" xfId="0" applyFont="1" applyFill="1" applyAlignment="1">
      <alignment horizontal="center"/>
    </xf>
    <xf numFmtId="38" fontId="17" fillId="33" borderId="0" xfId="71" applyNumberFormat="1" applyFont="1" applyFill="1" applyBorder="1" applyAlignment="1">
      <alignment vertical="center"/>
      <protection/>
    </xf>
    <xf numFmtId="0" fontId="24" fillId="33" borderId="0" xfId="74" applyFont="1" applyFill="1" applyBorder="1" applyAlignment="1" applyProtection="1">
      <alignment horizontal="center" vertical="center"/>
      <protection/>
    </xf>
    <xf numFmtId="164" fontId="29" fillId="33" borderId="0" xfId="74" applyNumberFormat="1" applyFont="1" applyFill="1" applyBorder="1" applyAlignment="1" applyProtection="1">
      <alignment/>
      <protection/>
    </xf>
    <xf numFmtId="0" fontId="24" fillId="33" borderId="0" xfId="0" applyFont="1" applyFill="1" applyAlignment="1">
      <alignment horizontal="center"/>
    </xf>
    <xf numFmtId="0" fontId="29" fillId="33" borderId="0" xfId="74" applyFont="1" applyFill="1" applyBorder="1" applyAlignment="1" applyProtection="1">
      <alignment/>
      <protection/>
    </xf>
    <xf numFmtId="168" fontId="24" fillId="33" borderId="0" xfId="51" applyFont="1" applyFill="1" applyBorder="1" applyAlignment="1">
      <alignment vertical="center"/>
    </xf>
    <xf numFmtId="0" fontId="29" fillId="33" borderId="0" xfId="72" applyFont="1" applyFill="1" applyAlignment="1">
      <alignment horizontal="right" vertical="center"/>
      <protection/>
    </xf>
    <xf numFmtId="0" fontId="30" fillId="33" borderId="0" xfId="0" applyFont="1" applyFill="1" applyAlignment="1">
      <alignment vertical="center"/>
    </xf>
    <xf numFmtId="0" fontId="29" fillId="33" borderId="0" xfId="72" applyFont="1" applyFill="1" applyAlignment="1">
      <alignment horizontal="right" vertical="center" wrapText="1"/>
      <protection/>
    </xf>
    <xf numFmtId="3" fontId="29" fillId="33" borderId="0" xfId="72" applyNumberFormat="1" applyFont="1" applyFill="1" applyAlignment="1">
      <alignment horizontal="right" vertical="center"/>
      <protection/>
    </xf>
    <xf numFmtId="168" fontId="24" fillId="33" borderId="0" xfId="51" applyFont="1" applyFill="1" applyAlignment="1">
      <alignment vertical="center"/>
    </xf>
    <xf numFmtId="166" fontId="24" fillId="33" borderId="11" xfId="42" applyNumberFormat="1" applyFont="1" applyFill="1" applyBorder="1" applyAlignment="1">
      <alignment horizontal="right" vertical="center"/>
    </xf>
    <xf numFmtId="3" fontId="24" fillId="33" borderId="0" xfId="51" applyNumberFormat="1" applyFont="1" applyFill="1" applyBorder="1" applyAlignment="1">
      <alignment horizontal="right"/>
    </xf>
    <xf numFmtId="3" fontId="24" fillId="33" borderId="10" xfId="51" applyNumberFormat="1" applyFont="1" applyFill="1" applyBorder="1" applyAlignment="1">
      <alignment horizontal="right" vertical="center"/>
    </xf>
    <xf numFmtId="166" fontId="24" fillId="33" borderId="10" xfId="42" applyNumberFormat="1" applyFont="1" applyFill="1" applyBorder="1" applyAlignment="1">
      <alignment horizontal="right" vertical="center"/>
    </xf>
    <xf numFmtId="168" fontId="25" fillId="33" borderId="0" xfId="0" applyNumberFormat="1" applyFont="1" applyFill="1" applyAlignment="1">
      <alignment/>
    </xf>
    <xf numFmtId="0" fontId="24" fillId="33" borderId="0" xfId="72" applyFont="1" applyFill="1" applyBorder="1" applyAlignment="1">
      <alignment horizontal="right" vertical="center"/>
      <protection/>
    </xf>
    <xf numFmtId="0" fontId="13" fillId="33" borderId="0" xfId="72" applyFont="1" applyFill="1" applyBorder="1" applyAlignment="1">
      <alignment vertical="center"/>
      <protection/>
    </xf>
    <xf numFmtId="3" fontId="13" fillId="33" borderId="0" xfId="0" applyNumberFormat="1" applyFont="1" applyFill="1" applyBorder="1" applyAlignment="1">
      <alignment horizontal="right" vertical="center"/>
    </xf>
    <xf numFmtId="10" fontId="13" fillId="33" borderId="0" xfId="82" applyNumberFormat="1" applyFont="1" applyFill="1" applyBorder="1" applyAlignment="1">
      <alignment horizontal="center" vertical="center"/>
    </xf>
    <xf numFmtId="10" fontId="13" fillId="33" borderId="0" xfId="82" applyNumberFormat="1" applyFont="1" applyFill="1" applyAlignment="1">
      <alignment horizontal="center" vertical="center"/>
    </xf>
    <xf numFmtId="168" fontId="13" fillId="33" borderId="0" xfId="51" applyFont="1" applyFill="1" applyAlignment="1">
      <alignment vertical="center"/>
    </xf>
    <xf numFmtId="168" fontId="13" fillId="33" borderId="0" xfId="51" applyFont="1" applyFill="1" applyBorder="1" applyAlignment="1">
      <alignment vertical="center"/>
    </xf>
    <xf numFmtId="10" fontId="24" fillId="33" borderId="0" xfId="82" applyNumberFormat="1" applyFont="1" applyFill="1" applyBorder="1" applyAlignment="1">
      <alignment horizontal="center" vertical="center"/>
    </xf>
    <xf numFmtId="3" fontId="24" fillId="33" borderId="0" xfId="72" applyNumberFormat="1" applyFont="1" applyFill="1" applyBorder="1" applyAlignment="1">
      <alignment vertical="center"/>
      <protection/>
    </xf>
    <xf numFmtId="3" fontId="24" fillId="33" borderId="10" xfId="72" applyNumberFormat="1" applyFont="1" applyFill="1" applyBorder="1" applyAlignment="1">
      <alignment vertical="center"/>
      <protection/>
    </xf>
    <xf numFmtId="0" fontId="24" fillId="33" borderId="10" xfId="42" applyNumberFormat="1" applyFont="1" applyFill="1" applyBorder="1" applyAlignment="1" quotePrefix="1">
      <alignment horizontal="center" vertical="center"/>
    </xf>
    <xf numFmtId="0" fontId="24" fillId="33" borderId="0" xfId="42" applyNumberFormat="1" applyFont="1" applyFill="1" applyBorder="1" applyAlignment="1" quotePrefix="1">
      <alignment horizontal="center" vertical="center"/>
    </xf>
    <xf numFmtId="3" fontId="13" fillId="33" borderId="0" xfId="0" applyNumberFormat="1" applyFont="1" applyFill="1" applyBorder="1" applyAlignment="1">
      <alignment/>
    </xf>
    <xf numFmtId="3" fontId="28" fillId="33" borderId="0" xfId="0" applyNumberFormat="1" applyFont="1" applyFill="1" applyBorder="1" applyAlignment="1">
      <alignment/>
    </xf>
    <xf numFmtId="49" fontId="29" fillId="33" borderId="0" xfId="51" applyNumberFormat="1" applyFont="1" applyFill="1" applyAlignment="1">
      <alignment horizontal="right" vertical="center" wrapText="1"/>
    </xf>
    <xf numFmtId="164" fontId="13" fillId="33" borderId="0" xfId="0" applyNumberFormat="1" applyFont="1" applyFill="1" applyBorder="1" applyAlignment="1">
      <alignment/>
    </xf>
    <xf numFmtId="3" fontId="13" fillId="33" borderId="0" xfId="42" applyNumberFormat="1" applyFont="1" applyFill="1" applyBorder="1" applyAlignment="1">
      <alignment/>
    </xf>
    <xf numFmtId="3" fontId="25" fillId="33" borderId="0" xfId="0" applyNumberFormat="1" applyFont="1" applyFill="1" applyBorder="1" applyAlignment="1">
      <alignment/>
    </xf>
    <xf numFmtId="0" fontId="13" fillId="33" borderId="0" xfId="0" applyFont="1" applyFill="1" applyBorder="1" applyAlignment="1">
      <alignment/>
    </xf>
    <xf numFmtId="0" fontId="13" fillId="33" borderId="0" xfId="0" applyFont="1" applyFill="1" applyAlignment="1" quotePrefix="1">
      <alignment horizontal="left" vertical="center"/>
    </xf>
    <xf numFmtId="166" fontId="13" fillId="33" borderId="0" xfId="42" applyNumberFormat="1" applyFont="1" applyFill="1" applyBorder="1" applyAlignment="1">
      <alignment/>
    </xf>
    <xf numFmtId="0" fontId="24" fillId="33" borderId="0" xfId="0" applyFont="1" applyFill="1" applyAlignment="1" quotePrefix="1">
      <alignment vertical="center"/>
    </xf>
    <xf numFmtId="164" fontId="34" fillId="33" borderId="0" xfId="0" applyNumberFormat="1" applyFont="1" applyFill="1" applyBorder="1" applyAlignment="1">
      <alignment horizontal="center" vertical="center" wrapText="1"/>
    </xf>
    <xf numFmtId="0" fontId="24" fillId="33" borderId="0" xfId="72" applyFont="1" applyFill="1" applyAlignment="1">
      <alignment horizontal="left" vertical="center" wrapText="1"/>
      <protection/>
    </xf>
    <xf numFmtId="168" fontId="13" fillId="33" borderId="0" xfId="0" applyNumberFormat="1" applyFont="1" applyFill="1" applyBorder="1" applyAlignment="1">
      <alignment/>
    </xf>
    <xf numFmtId="9" fontId="13" fillId="33" borderId="0" xfId="82" applyFont="1" applyFill="1" applyAlignment="1">
      <alignment horizontal="right" vertical="center"/>
    </xf>
    <xf numFmtId="0" fontId="24" fillId="33" borderId="0" xfId="0" applyFont="1" applyFill="1" applyAlignment="1">
      <alignment/>
    </xf>
    <xf numFmtId="164" fontId="33" fillId="33" borderId="0" xfId="0" applyNumberFormat="1" applyFont="1" applyFill="1" applyAlignment="1">
      <alignment/>
    </xf>
    <xf numFmtId="14" fontId="24" fillId="33" borderId="0" xfId="51" applyNumberFormat="1" applyFont="1" applyFill="1" applyAlignment="1" quotePrefix="1">
      <alignment horizontal="right" wrapText="1"/>
    </xf>
    <xf numFmtId="49" fontId="24" fillId="33" borderId="0" xfId="51" applyNumberFormat="1" applyFont="1" applyFill="1" applyAlignment="1" quotePrefix="1">
      <alignment horizontal="right"/>
    </xf>
    <xf numFmtId="0" fontId="29" fillId="33" borderId="0" xfId="0" applyFont="1" applyFill="1" applyAlignment="1">
      <alignment/>
    </xf>
    <xf numFmtId="14" fontId="29" fillId="33" borderId="0" xfId="51" applyNumberFormat="1" applyFont="1" applyFill="1" applyAlignment="1">
      <alignment horizontal="left" wrapText="1"/>
    </xf>
    <xf numFmtId="0" fontId="13" fillId="33" borderId="0" xfId="70" applyNumberFormat="1" applyFont="1" applyFill="1" applyAlignment="1">
      <alignment horizontal="left" vertical="top" wrapText="1"/>
      <protection/>
    </xf>
    <xf numFmtId="0" fontId="29" fillId="33" borderId="0" xfId="0" applyFont="1" applyFill="1" applyAlignment="1">
      <alignment vertical="center"/>
    </xf>
    <xf numFmtId="0" fontId="30" fillId="33" borderId="0" xfId="0" applyFont="1" applyFill="1" applyAlignment="1">
      <alignment/>
    </xf>
    <xf numFmtId="166" fontId="79" fillId="33" borderId="0" xfId="50" applyNumberFormat="1" applyFont="1" applyFill="1" applyAlignment="1">
      <alignment/>
    </xf>
    <xf numFmtId="170" fontId="24" fillId="33" borderId="0" xfId="42" applyNumberFormat="1" applyFont="1" applyFill="1" applyBorder="1" applyAlignment="1">
      <alignment horizontal="right"/>
    </xf>
    <xf numFmtId="165" fontId="24" fillId="33" borderId="0" xfId="42" applyFont="1" applyFill="1" applyBorder="1" applyAlignment="1">
      <alignment horizontal="right"/>
    </xf>
    <xf numFmtId="165" fontId="25" fillId="33" borderId="0" xfId="0" applyNumberFormat="1" applyFont="1" applyFill="1" applyBorder="1" applyAlignment="1">
      <alignment/>
    </xf>
    <xf numFmtId="170" fontId="24" fillId="33" borderId="0" xfId="42" applyNumberFormat="1" applyFont="1" applyFill="1" applyAlignment="1">
      <alignment horizontal="right"/>
    </xf>
    <xf numFmtId="165" fontId="24" fillId="33" borderId="0" xfId="42" applyFont="1" applyFill="1" applyAlignment="1">
      <alignment horizontal="right"/>
    </xf>
    <xf numFmtId="166" fontId="79" fillId="33" borderId="0" xfId="50" applyNumberFormat="1" applyFont="1" applyFill="1" applyAlignment="1">
      <alignment vertical="center"/>
    </xf>
    <xf numFmtId="170" fontId="24" fillId="33" borderId="0" xfId="42" applyNumberFormat="1" applyFont="1" applyFill="1" applyAlignment="1" quotePrefix="1">
      <alignment horizontal="right"/>
    </xf>
    <xf numFmtId="165" fontId="24" fillId="33" borderId="0" xfId="42" applyFont="1" applyFill="1" applyAlignment="1" quotePrefix="1">
      <alignment horizontal="right"/>
    </xf>
    <xf numFmtId="14" fontId="29" fillId="33" borderId="0" xfId="51" applyNumberFormat="1" applyFont="1" applyFill="1" applyAlignment="1">
      <alignment horizontal="right" vertical="center" wrapText="1"/>
    </xf>
    <xf numFmtId="49" fontId="24" fillId="33" borderId="0" xfId="51" applyNumberFormat="1" applyFont="1" applyFill="1" applyAlignment="1">
      <alignment horizontal="center" vertical="center" wrapText="1"/>
    </xf>
    <xf numFmtId="166" fontId="13" fillId="33" borderId="0" xfId="0" applyNumberFormat="1" applyFont="1" applyFill="1" applyAlignment="1">
      <alignment/>
    </xf>
    <xf numFmtId="166" fontId="94" fillId="33" borderId="0" xfId="50" applyNumberFormat="1" applyFont="1" applyFill="1" applyAlignment="1">
      <alignment/>
    </xf>
    <xf numFmtId="14" fontId="29" fillId="33" borderId="0" xfId="51" applyNumberFormat="1" applyFont="1" applyFill="1" applyAlignment="1">
      <alignment horizontal="right" wrapText="1"/>
    </xf>
    <xf numFmtId="166" fontId="24" fillId="33" borderId="0" xfId="51" applyNumberFormat="1" applyFont="1" applyFill="1" applyAlignment="1" quotePrefix="1">
      <alignment horizontal="right" wrapText="1"/>
    </xf>
    <xf numFmtId="164" fontId="28" fillId="33" borderId="0" xfId="0" applyNumberFormat="1" applyFont="1" applyFill="1" applyAlignment="1">
      <alignment/>
    </xf>
    <xf numFmtId="0" fontId="21" fillId="0" borderId="0" xfId="0" applyFont="1" applyFill="1" applyAlignment="1">
      <alignment vertical="top"/>
    </xf>
    <xf numFmtId="0" fontId="36" fillId="0" borderId="0" xfId="0" applyFont="1" applyFill="1" applyAlignment="1">
      <alignment/>
    </xf>
    <xf numFmtId="0" fontId="37" fillId="0" borderId="0" xfId="0" applyFont="1" applyFill="1" applyAlignment="1" applyProtection="1">
      <alignment horizontal="left"/>
      <protection/>
    </xf>
    <xf numFmtId="166" fontId="21" fillId="0" borderId="0" xfId="42" applyNumberFormat="1" applyFont="1" applyFill="1" applyAlignment="1">
      <alignment vertical="top"/>
    </xf>
    <xf numFmtId="0" fontId="24" fillId="0" borderId="0" xfId="0" applyFont="1" applyFill="1" applyAlignment="1">
      <alignment/>
    </xf>
    <xf numFmtId="0" fontId="37" fillId="0" borderId="0" xfId="0" applyFont="1" applyFill="1" applyAlignment="1" applyProtection="1" quotePrefix="1">
      <alignment horizontal="left"/>
      <protection/>
    </xf>
    <xf numFmtId="166" fontId="38" fillId="0" borderId="0" xfId="42" applyNumberFormat="1" applyFont="1" applyFill="1" applyAlignment="1" applyProtection="1">
      <alignment/>
      <protection/>
    </xf>
    <xf numFmtId="0" fontId="21" fillId="0" borderId="0" xfId="0" applyFont="1" applyFill="1" applyAlignment="1" applyProtection="1">
      <alignment horizontal="left" vertical="top"/>
      <protection/>
    </xf>
    <xf numFmtId="166" fontId="40" fillId="0" borderId="0" xfId="42" applyNumberFormat="1" applyFont="1" applyFill="1" applyAlignment="1" applyProtection="1">
      <alignment/>
      <protection/>
    </xf>
    <xf numFmtId="166" fontId="40" fillId="0" borderId="0" xfId="42" applyNumberFormat="1" applyFont="1" applyFill="1" applyAlignment="1" applyProtection="1">
      <alignment horizontal="left"/>
      <protection/>
    </xf>
    <xf numFmtId="0" fontId="16" fillId="0" borderId="0" xfId="0" applyFont="1" applyFill="1" applyBorder="1" applyAlignment="1" applyProtection="1">
      <alignment horizontal="left" vertical="center"/>
      <protection/>
    </xf>
    <xf numFmtId="0" fontId="41"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166" fontId="16" fillId="0" borderId="0" xfId="42" applyNumberFormat="1" applyFont="1" applyFill="1" applyBorder="1" applyAlignment="1" applyProtection="1">
      <alignment wrapText="1"/>
      <protection/>
    </xf>
    <xf numFmtId="166" fontId="16" fillId="0" borderId="0" xfId="42" applyNumberFormat="1" applyFont="1" applyFill="1" applyBorder="1" applyAlignment="1" applyProtection="1">
      <alignment/>
      <protection/>
    </xf>
    <xf numFmtId="0" fontId="41" fillId="0" borderId="0" xfId="0" applyFont="1" applyFill="1" applyAlignment="1" applyProtection="1">
      <alignment horizontal="left" vertical="center"/>
      <protection/>
    </xf>
    <xf numFmtId="0" fontId="15" fillId="0" borderId="14" xfId="0" applyFont="1" applyFill="1" applyBorder="1" applyAlignment="1" applyProtection="1">
      <alignment horizontal="center" vertical="center" wrapText="1"/>
      <protection/>
    </xf>
    <xf numFmtId="166" fontId="21" fillId="0" borderId="0" xfId="42" applyNumberFormat="1" applyFont="1" applyFill="1" applyAlignment="1">
      <alignment vertical="top" wrapText="1"/>
    </xf>
    <xf numFmtId="0" fontId="21" fillId="0" borderId="0" xfId="0" applyFont="1" applyFill="1" applyAlignment="1">
      <alignment vertical="top" wrapText="1"/>
    </xf>
    <xf numFmtId="0" fontId="15" fillId="0" borderId="0" xfId="0" applyFont="1" applyFill="1" applyBorder="1" applyAlignment="1" applyProtection="1">
      <alignment horizontal="center" vertical="center" wrapText="1"/>
      <protection/>
    </xf>
    <xf numFmtId="0" fontId="24" fillId="0" borderId="15" xfId="0" applyFont="1" applyFill="1" applyBorder="1" applyAlignment="1">
      <alignment vertical="center" wrapText="1"/>
    </xf>
    <xf numFmtId="171" fontId="43" fillId="0" borderId="15" xfId="0" applyNumberFormat="1" applyFont="1" applyFill="1" applyBorder="1" applyAlignment="1" applyProtection="1">
      <alignment horizontal="center" vertical="center" wrapText="1"/>
      <protection/>
    </xf>
    <xf numFmtId="0" fontId="24" fillId="0" borderId="16" xfId="0" applyFont="1" applyFill="1" applyBorder="1" applyAlignment="1">
      <alignment vertical="center" wrapText="1"/>
    </xf>
    <xf numFmtId="171" fontId="42" fillId="0" borderId="16" xfId="0" applyNumberFormat="1" applyFont="1" applyFill="1" applyBorder="1" applyAlignment="1" applyProtection="1">
      <alignment horizontal="center" vertical="center" wrapText="1"/>
      <protection/>
    </xf>
    <xf numFmtId="165" fontId="21" fillId="0" borderId="0" xfId="0" applyNumberFormat="1" applyFont="1" applyFill="1" applyAlignment="1">
      <alignment vertical="top" wrapText="1"/>
    </xf>
    <xf numFmtId="0" fontId="13" fillId="0" borderId="16" xfId="0" applyFont="1" applyFill="1" applyBorder="1" applyAlignment="1">
      <alignment vertical="center" wrapText="1"/>
    </xf>
    <xf numFmtId="171" fontId="43" fillId="0" borderId="16" xfId="0" applyNumberFormat="1" applyFont="1" applyFill="1" applyBorder="1" applyAlignment="1" applyProtection="1">
      <alignment horizontal="center" vertical="center" wrapText="1"/>
      <protection/>
    </xf>
    <xf numFmtId="37" fontId="21" fillId="0" borderId="0" xfId="0" applyNumberFormat="1" applyFont="1" applyFill="1" applyAlignment="1">
      <alignment vertical="top" wrapText="1"/>
    </xf>
    <xf numFmtId="166" fontId="21" fillId="0" borderId="0" xfId="0" applyNumberFormat="1" applyFont="1" applyFill="1" applyBorder="1" applyAlignment="1">
      <alignment vertical="top"/>
    </xf>
    <xf numFmtId="0" fontId="42" fillId="0" borderId="16" xfId="0" applyFont="1" applyFill="1" applyBorder="1" applyAlignment="1" applyProtection="1">
      <alignment horizontal="center" vertical="center" wrapText="1"/>
      <protection/>
    </xf>
    <xf numFmtId="166" fontId="21" fillId="0" borderId="0" xfId="42" applyNumberFormat="1" applyFont="1" applyFill="1" applyBorder="1" applyAlignment="1">
      <alignment vertical="top"/>
    </xf>
    <xf numFmtId="0" fontId="21" fillId="0" borderId="0" xfId="0" applyFont="1" applyFill="1" applyBorder="1" applyAlignment="1">
      <alignment vertical="top"/>
    </xf>
    <xf numFmtId="172" fontId="16" fillId="0" borderId="0" xfId="0" applyNumberFormat="1" applyFont="1" applyFill="1" applyBorder="1" applyAlignment="1" applyProtection="1">
      <alignment horizontal="center" vertical="center" wrapText="1"/>
      <protection/>
    </xf>
    <xf numFmtId="172" fontId="43" fillId="0" borderId="16" xfId="0" applyNumberFormat="1" applyFont="1" applyFill="1" applyBorder="1" applyAlignment="1" applyProtection="1">
      <alignment horizontal="center" vertical="center" wrapText="1"/>
      <protection/>
    </xf>
    <xf numFmtId="0" fontId="43" fillId="0" borderId="16"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42" fillId="0" borderId="16" xfId="0" applyFont="1" applyFill="1" applyBorder="1" applyAlignment="1" applyProtection="1">
      <alignment vertical="center" wrapText="1"/>
      <protection/>
    </xf>
    <xf numFmtId="172" fontId="42" fillId="0" borderId="16" xfId="0" applyNumberFormat="1" applyFont="1" applyFill="1" applyBorder="1" applyAlignment="1" applyProtection="1">
      <alignment horizontal="center" vertical="center" wrapText="1"/>
      <protection/>
    </xf>
    <xf numFmtId="0" fontId="24" fillId="0" borderId="17" xfId="0" applyFont="1" applyFill="1" applyBorder="1" applyAlignment="1">
      <alignment vertical="center" wrapText="1"/>
    </xf>
    <xf numFmtId="172" fontId="42" fillId="0" borderId="17" xfId="0" applyNumberFormat="1" applyFont="1" applyFill="1" applyBorder="1" applyAlignment="1" applyProtection="1">
      <alignment horizontal="center" vertical="center" wrapText="1"/>
      <protection/>
    </xf>
    <xf numFmtId="0" fontId="43" fillId="0" borderId="17" xfId="0" applyFont="1" applyFill="1" applyBorder="1" applyAlignment="1" applyProtection="1">
      <alignment horizontal="center" vertical="center" wrapText="1"/>
      <protection/>
    </xf>
    <xf numFmtId="0" fontId="47" fillId="0" borderId="0" xfId="0" applyFont="1" applyFill="1" applyBorder="1" applyAlignment="1" applyProtection="1">
      <alignment horizontal="left" vertical="center" wrapText="1"/>
      <protection/>
    </xf>
    <xf numFmtId="172" fontId="47" fillId="0" borderId="0" xfId="0" applyNumberFormat="1" applyFont="1" applyFill="1" applyBorder="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0" fontId="49" fillId="0" borderId="0" xfId="0" applyFont="1" applyFill="1" applyAlignment="1" applyProtection="1">
      <alignment horizontal="center" vertical="top" wrapText="1"/>
      <protection/>
    </xf>
    <xf numFmtId="166" fontId="20" fillId="0" borderId="0" xfId="42" applyNumberFormat="1" applyFont="1" applyFill="1" applyAlignment="1" applyProtection="1">
      <alignment/>
      <protection/>
    </xf>
    <xf numFmtId="0" fontId="20" fillId="0" borderId="0" xfId="0" applyFont="1" applyFill="1" applyAlignment="1" applyProtection="1">
      <alignment/>
      <protection/>
    </xf>
    <xf numFmtId="0" fontId="39" fillId="0" borderId="0" xfId="0" applyFont="1" applyFill="1" applyAlignment="1" applyProtection="1">
      <alignment horizontal="left"/>
      <protection/>
    </xf>
    <xf numFmtId="0" fontId="35" fillId="0" borderId="0" xfId="0" applyFont="1" applyFill="1" applyAlignment="1" applyProtection="1">
      <alignment/>
      <protection/>
    </xf>
    <xf numFmtId="0" fontId="39" fillId="0" borderId="0" xfId="0" applyFont="1" applyFill="1" applyAlignment="1" applyProtection="1">
      <alignment/>
      <protection/>
    </xf>
    <xf numFmtId="0" fontId="38" fillId="0" borderId="0" xfId="0" applyFont="1" applyFill="1" applyAlignment="1" applyProtection="1">
      <alignment/>
      <protection/>
    </xf>
    <xf numFmtId="166" fontId="35" fillId="0" borderId="0" xfId="42" applyNumberFormat="1" applyFont="1" applyFill="1" applyAlignment="1" applyProtection="1">
      <alignment/>
      <protection/>
    </xf>
    <xf numFmtId="166" fontId="35" fillId="0" borderId="0" xfId="0" applyNumberFormat="1" applyFont="1" applyFill="1" applyAlignment="1" applyProtection="1">
      <alignment/>
      <protection/>
    </xf>
    <xf numFmtId="0" fontId="35" fillId="0" borderId="0" xfId="0" applyFont="1" applyFill="1" applyAlignment="1" applyProtection="1">
      <alignment horizontal="center"/>
      <protection/>
    </xf>
    <xf numFmtId="0" fontId="53" fillId="0" borderId="0" xfId="0" applyFont="1" applyFill="1" applyAlignment="1" applyProtection="1">
      <alignment/>
      <protection/>
    </xf>
    <xf numFmtId="166" fontId="53" fillId="0" borderId="0" xfId="42" applyNumberFormat="1" applyFont="1" applyFill="1" applyAlignment="1" applyProtection="1">
      <alignment/>
      <protection/>
    </xf>
    <xf numFmtId="0" fontId="21" fillId="0" borderId="0" xfId="0" applyFont="1" applyFill="1" applyAlignment="1">
      <alignment/>
    </xf>
    <xf numFmtId="0" fontId="21" fillId="0" borderId="0" xfId="0" applyFont="1" applyFill="1" applyAlignment="1">
      <alignment horizontal="center" vertical="top"/>
    </xf>
    <xf numFmtId="166" fontId="21" fillId="0" borderId="0" xfId="42" applyNumberFormat="1" applyFont="1" applyFill="1" applyAlignment="1">
      <alignment/>
    </xf>
    <xf numFmtId="0" fontId="3" fillId="0" borderId="0" xfId="0" applyFont="1" applyFill="1" applyAlignment="1">
      <alignment/>
    </xf>
    <xf numFmtId="0" fontId="24" fillId="0" borderId="0" xfId="0" applyFont="1" applyAlignment="1">
      <alignment/>
    </xf>
    <xf numFmtId="49" fontId="52" fillId="0" borderId="0" xfId="0" applyNumberFormat="1" applyFont="1" applyAlignment="1">
      <alignment horizontal="center"/>
    </xf>
    <xf numFmtId="49" fontId="52" fillId="0" borderId="0" xfId="0" applyNumberFormat="1" applyFont="1" applyAlignment="1">
      <alignment horizontal="right"/>
    </xf>
    <xf numFmtId="37" fontId="13" fillId="0" borderId="0" xfId="0" applyNumberFormat="1" applyFont="1" applyAlignment="1">
      <alignment/>
    </xf>
    <xf numFmtId="3" fontId="13" fillId="0" borderId="0" xfId="0" applyNumberFormat="1" applyFont="1" applyAlignment="1">
      <alignment/>
    </xf>
    <xf numFmtId="49" fontId="54" fillId="0" borderId="0" xfId="0" applyNumberFormat="1" applyFont="1" applyAlignment="1">
      <alignment horizontal="center"/>
    </xf>
    <xf numFmtId="49" fontId="54" fillId="0" borderId="0" xfId="0" applyNumberFormat="1" applyFont="1" applyAlignment="1">
      <alignment horizontal="right"/>
    </xf>
    <xf numFmtId="0" fontId="4" fillId="0" borderId="0" xfId="0" applyFont="1" applyFill="1" applyAlignment="1">
      <alignment/>
    </xf>
    <xf numFmtId="0" fontId="55" fillId="0" borderId="0" xfId="0" applyFont="1" applyAlignment="1">
      <alignment horizontal="left"/>
    </xf>
    <xf numFmtId="0" fontId="55" fillId="33" borderId="0" xfId="0" applyFont="1" applyFill="1" applyAlignment="1">
      <alignment horizontal="left"/>
    </xf>
    <xf numFmtId="0" fontId="0" fillId="33" borderId="0" xfId="0" applyFill="1" applyAlignment="1">
      <alignment/>
    </xf>
    <xf numFmtId="0" fontId="8" fillId="0" borderId="0" xfId="0" applyFont="1" applyFill="1" applyBorder="1" applyAlignment="1">
      <alignment horizontal="left" vertical="center"/>
    </xf>
    <xf numFmtId="0" fontId="55" fillId="0" borderId="0" xfId="0" applyFont="1" applyAlignment="1">
      <alignment horizontal="left" vertical="center"/>
    </xf>
    <xf numFmtId="3" fontId="9" fillId="0" borderId="0" xfId="42" applyNumberFormat="1" applyFont="1" applyFill="1" applyBorder="1" applyAlignment="1">
      <alignment horizontal="left" vertical="center"/>
    </xf>
    <xf numFmtId="0" fontId="58" fillId="0" borderId="0" xfId="0" applyFont="1" applyAlignment="1">
      <alignment horizontal="left" vertical="center"/>
    </xf>
    <xf numFmtId="0" fontId="0" fillId="0" borderId="0" xfId="0" applyFont="1" applyAlignment="1">
      <alignment/>
    </xf>
    <xf numFmtId="37" fontId="24" fillId="0" borderId="18" xfId="0" applyNumberFormat="1" applyFont="1" applyFill="1" applyBorder="1" applyAlignment="1">
      <alignment horizontal="center" vertical="center"/>
    </xf>
    <xf numFmtId="0" fontId="24" fillId="0" borderId="19" xfId="0" applyFont="1" applyBorder="1" applyAlignment="1">
      <alignment vertical="center" wrapText="1"/>
    </xf>
    <xf numFmtId="49" fontId="24" fillId="0" borderId="19" xfId="0" applyNumberFormat="1" applyFont="1" applyBorder="1" applyAlignment="1">
      <alignment horizontal="center" vertical="center" wrapText="1"/>
    </xf>
    <xf numFmtId="166" fontId="34" fillId="0" borderId="19" xfId="42" applyNumberFormat="1" applyFont="1" applyBorder="1" applyAlignment="1">
      <alignment horizontal="center" vertical="center" wrapText="1"/>
    </xf>
    <xf numFmtId="164" fontId="24" fillId="0" borderId="19" xfId="0" applyNumberFormat="1" applyFont="1" applyBorder="1" applyAlignment="1">
      <alignment horizontal="center" vertical="center" wrapText="1"/>
    </xf>
    <xf numFmtId="164" fontId="24" fillId="0" borderId="19" xfId="0" applyNumberFormat="1" applyFont="1" applyFill="1" applyBorder="1" applyAlignment="1">
      <alignment horizontal="center" vertical="center" wrapText="1"/>
    </xf>
    <xf numFmtId="164" fontId="0" fillId="0" borderId="0" xfId="0" applyNumberFormat="1" applyAlignment="1">
      <alignment vertical="center" wrapText="1"/>
    </xf>
    <xf numFmtId="164" fontId="0" fillId="0" borderId="0" xfId="0" applyNumberFormat="1" applyAlignment="1">
      <alignment horizontal="right" vertical="center" wrapText="1"/>
    </xf>
    <xf numFmtId="166" fontId="59" fillId="0" borderId="0" xfId="42" applyNumberFormat="1" applyFont="1" applyAlignment="1">
      <alignment horizontal="right" vertical="center" wrapText="1"/>
    </xf>
    <xf numFmtId="165" fontId="0" fillId="0" borderId="0" xfId="0" applyNumberFormat="1" applyAlignment="1">
      <alignment vertical="center" wrapText="1"/>
    </xf>
    <xf numFmtId="0" fontId="0" fillId="0" borderId="0" xfId="0" applyAlignment="1">
      <alignment vertical="center" wrapText="1"/>
    </xf>
    <xf numFmtId="0" fontId="24" fillId="0" borderId="20" xfId="0" applyFont="1" applyBorder="1" applyAlignment="1">
      <alignment vertical="center" wrapText="1"/>
    </xf>
    <xf numFmtId="49" fontId="24" fillId="0" borderId="20" xfId="0" applyNumberFormat="1" applyFont="1" applyBorder="1" applyAlignment="1" quotePrefix="1">
      <alignment horizontal="center" vertical="center" wrapText="1"/>
    </xf>
    <xf numFmtId="166" fontId="34" fillId="0" borderId="20" xfId="42" applyNumberFormat="1" applyFont="1" applyBorder="1" applyAlignment="1" quotePrefix="1">
      <alignment horizontal="center" vertical="center" wrapText="1"/>
    </xf>
    <xf numFmtId="164" fontId="13" fillId="0" borderId="21" xfId="0" applyNumberFormat="1" applyFont="1" applyBorder="1" applyAlignment="1">
      <alignment horizontal="center" vertical="center" wrapText="1"/>
    </xf>
    <xf numFmtId="164" fontId="13" fillId="0" borderId="21" xfId="0" applyNumberFormat="1" applyFont="1" applyFill="1" applyBorder="1" applyAlignment="1">
      <alignment horizontal="center" vertical="center" wrapText="1"/>
    </xf>
    <xf numFmtId="0" fontId="24" fillId="0" borderId="19" xfId="0" applyFont="1" applyFill="1" applyBorder="1" applyAlignment="1">
      <alignment horizontal="left" vertical="center" wrapText="1"/>
    </xf>
    <xf numFmtId="49" fontId="24" fillId="0" borderId="19" xfId="0" applyNumberFormat="1" applyFont="1" applyFill="1" applyBorder="1" applyAlignment="1">
      <alignment horizontal="center" vertical="center" wrapText="1"/>
    </xf>
    <xf numFmtId="166" fontId="34" fillId="0" borderId="19" xfId="42" applyNumberFormat="1" applyFont="1" applyFill="1" applyBorder="1" applyAlignment="1">
      <alignment horizontal="center" vertical="center" wrapText="1"/>
    </xf>
    <xf numFmtId="164" fontId="34" fillId="0" borderId="19" xfId="0" applyNumberFormat="1" applyFont="1" applyFill="1" applyBorder="1" applyAlignment="1">
      <alignment horizontal="center" vertical="center" wrapText="1"/>
    </xf>
    <xf numFmtId="0" fontId="24" fillId="0" borderId="22" xfId="0" applyFont="1" applyBorder="1" applyAlignment="1">
      <alignment vertical="center" wrapText="1"/>
    </xf>
    <xf numFmtId="49" fontId="24" fillId="0" borderId="22" xfId="0" applyNumberFormat="1" applyFont="1" applyBorder="1" applyAlignment="1">
      <alignment horizontal="center" vertical="center" wrapText="1"/>
    </xf>
    <xf numFmtId="166" fontId="34" fillId="0" borderId="22" xfId="42" applyNumberFormat="1" applyFont="1" applyFill="1" applyBorder="1" applyAlignment="1">
      <alignment horizontal="center" vertical="center" wrapText="1"/>
    </xf>
    <xf numFmtId="164" fontId="34" fillId="0" borderId="22" xfId="0" applyNumberFormat="1" applyFont="1" applyBorder="1" applyAlignment="1">
      <alignment horizontal="center" vertical="center" wrapText="1"/>
    </xf>
    <xf numFmtId="0" fontId="13" fillId="0" borderId="23" xfId="0" applyFont="1" applyBorder="1" applyAlignment="1">
      <alignment vertical="center" wrapText="1"/>
    </xf>
    <xf numFmtId="49" fontId="13" fillId="0" borderId="23" xfId="0" applyNumberFormat="1" applyFont="1" applyBorder="1" applyAlignment="1">
      <alignment horizontal="center" vertical="center" wrapText="1"/>
    </xf>
    <xf numFmtId="166" fontId="17" fillId="0" borderId="23" xfId="42" applyNumberFormat="1" applyFont="1" applyBorder="1" applyAlignment="1">
      <alignment horizontal="right" vertical="center" wrapText="1"/>
    </xf>
    <xf numFmtId="0" fontId="31" fillId="0" borderId="24" xfId="0" applyFont="1" applyBorder="1" applyAlignment="1">
      <alignment vertical="center" wrapText="1"/>
    </xf>
    <xf numFmtId="49" fontId="13" fillId="0" borderId="24" xfId="0" applyNumberFormat="1" applyFont="1" applyBorder="1" applyAlignment="1">
      <alignment horizontal="center" vertical="center" wrapText="1"/>
    </xf>
    <xf numFmtId="166" fontId="60" fillId="0" borderId="24" xfId="42" applyNumberFormat="1" applyFont="1" applyBorder="1" applyAlignment="1">
      <alignment horizontal="right" vertical="center" wrapText="1"/>
    </xf>
    <xf numFmtId="164" fontId="31" fillId="0" borderId="21" xfId="0" applyNumberFormat="1" applyFont="1" applyBorder="1" applyAlignment="1">
      <alignment horizontal="center" vertical="center" wrapText="1"/>
    </xf>
    <xf numFmtId="164" fontId="31" fillId="0" borderId="21" xfId="0" applyNumberFormat="1" applyFont="1" applyFill="1" applyBorder="1" applyAlignment="1">
      <alignment horizontal="center" vertical="center" wrapText="1"/>
    </xf>
    <xf numFmtId="0" fontId="13" fillId="0" borderId="24" xfId="0" applyFont="1" applyBorder="1" applyAlignment="1">
      <alignment vertical="center" wrapText="1"/>
    </xf>
    <xf numFmtId="166" fontId="17" fillId="0" borderId="24" xfId="42" applyNumberFormat="1" applyFont="1" applyBorder="1" applyAlignment="1">
      <alignment horizontal="right" vertical="center" wrapText="1"/>
    </xf>
    <xf numFmtId="0" fontId="13" fillId="0" borderId="20" xfId="0" applyFont="1" applyBorder="1" applyAlignment="1">
      <alignment vertical="center" wrapText="1"/>
    </xf>
    <xf numFmtId="49" fontId="13" fillId="0" borderId="20" xfId="0" applyNumberFormat="1" applyFont="1" applyBorder="1" applyAlignment="1">
      <alignment horizontal="center" vertical="center" wrapText="1"/>
    </xf>
    <xf numFmtId="166" fontId="17" fillId="0" borderId="20" xfId="42" applyNumberFormat="1" applyFont="1" applyBorder="1" applyAlignment="1">
      <alignment horizontal="right" vertical="center" wrapText="1"/>
    </xf>
    <xf numFmtId="0" fontId="24" fillId="0" borderId="19" xfId="0" applyFont="1" applyFill="1" applyBorder="1" applyAlignment="1">
      <alignment vertical="center" wrapText="1"/>
    </xf>
    <xf numFmtId="0" fontId="13" fillId="0" borderId="22" xfId="0" applyFont="1" applyBorder="1" applyAlignment="1">
      <alignment vertical="center" wrapText="1"/>
    </xf>
    <xf numFmtId="49" fontId="13" fillId="0" borderId="22" xfId="0" applyNumberFormat="1" applyFont="1" applyBorder="1" applyAlignment="1">
      <alignment horizontal="center" vertical="center" wrapText="1"/>
    </xf>
    <xf numFmtId="166" fontId="17" fillId="0" borderId="22" xfId="42" applyNumberFormat="1" applyFont="1" applyBorder="1" applyAlignment="1">
      <alignment horizontal="right" vertical="center" wrapText="1"/>
    </xf>
    <xf numFmtId="166" fontId="59" fillId="0" borderId="0" xfId="42" applyNumberFormat="1" applyFont="1" applyAlignment="1">
      <alignment/>
    </xf>
    <xf numFmtId="0" fontId="24" fillId="0" borderId="18" xfId="0" applyFont="1" applyFill="1" applyBorder="1" applyAlignment="1">
      <alignment vertical="center" wrapText="1"/>
    </xf>
    <xf numFmtId="49" fontId="24" fillId="0" borderId="18" xfId="0" applyNumberFormat="1" applyFont="1" applyFill="1" applyBorder="1" applyAlignment="1">
      <alignment horizontal="center" vertical="center" wrapText="1"/>
    </xf>
    <xf numFmtId="49" fontId="13" fillId="0" borderId="18" xfId="0" applyNumberFormat="1" applyFont="1" applyBorder="1" applyAlignment="1">
      <alignment horizontal="center" vertical="center" wrapText="1"/>
    </xf>
    <xf numFmtId="166" fontId="34" fillId="0" borderId="18" xfId="42" applyNumberFormat="1" applyFont="1" applyBorder="1" applyAlignment="1">
      <alignment horizontal="center" vertical="center" wrapText="1"/>
    </xf>
    <xf numFmtId="166" fontId="34" fillId="0" borderId="19" xfId="42" applyNumberFormat="1" applyFont="1" applyBorder="1" applyAlignment="1">
      <alignment vertical="center" wrapText="1"/>
    </xf>
    <xf numFmtId="165" fontId="0" fillId="0" borderId="0" xfId="42" applyFont="1" applyAlignment="1">
      <alignment vertical="center" wrapText="1"/>
    </xf>
    <xf numFmtId="166" fontId="17" fillId="0" borderId="22" xfId="42" applyNumberFormat="1" applyFont="1" applyBorder="1" applyAlignment="1">
      <alignment horizontal="center" vertical="center" wrapText="1"/>
    </xf>
    <xf numFmtId="166" fontId="0" fillId="0" borderId="0" xfId="42" applyNumberFormat="1" applyFont="1" applyAlignment="1">
      <alignment vertical="center" wrapText="1"/>
    </xf>
    <xf numFmtId="166" fontId="0" fillId="0" borderId="0" xfId="0" applyNumberFormat="1" applyAlignment="1">
      <alignment vertical="center" wrapText="1"/>
    </xf>
    <xf numFmtId="164" fontId="24" fillId="0" borderId="21" xfId="0" applyNumberFormat="1" applyFont="1" applyBorder="1" applyAlignment="1">
      <alignment horizontal="center" vertical="center" wrapText="1"/>
    </xf>
    <xf numFmtId="164" fontId="24" fillId="0" borderId="21" xfId="0" applyNumberFormat="1" applyFont="1" applyFill="1" applyBorder="1" applyAlignment="1">
      <alignment horizontal="center" vertical="center" wrapText="1"/>
    </xf>
    <xf numFmtId="164" fontId="0" fillId="0" borderId="0" xfId="46" applyFont="1" applyAlignment="1">
      <alignment vertical="center" wrapText="1"/>
    </xf>
    <xf numFmtId="49" fontId="13" fillId="0" borderId="19" xfId="0" applyNumberFormat="1" applyFont="1" applyBorder="1" applyAlignment="1">
      <alignment horizontal="center" vertical="center" wrapText="1"/>
    </xf>
    <xf numFmtId="166" fontId="24" fillId="0" borderId="19" xfId="42" applyNumberFormat="1" applyFont="1" applyBorder="1" applyAlignment="1">
      <alignment horizontal="right" vertical="center" wrapText="1"/>
    </xf>
    <xf numFmtId="0" fontId="28" fillId="0" borderId="0" xfId="0" applyFont="1" applyAlignment="1">
      <alignment wrapText="1"/>
    </xf>
    <xf numFmtId="49" fontId="28" fillId="0" borderId="0" xfId="0" applyNumberFormat="1" applyFont="1" applyAlignment="1">
      <alignment horizontal="center"/>
    </xf>
    <xf numFmtId="166" fontId="0" fillId="0" borderId="0" xfId="42" applyNumberFormat="1" applyFont="1" applyAlignment="1">
      <alignment/>
    </xf>
    <xf numFmtId="37" fontId="24" fillId="0" borderId="0" xfId="0" applyNumberFormat="1" applyFont="1" applyAlignment="1">
      <alignment horizontal="center"/>
    </xf>
    <xf numFmtId="0" fontId="5" fillId="0" borderId="0" xfId="0" applyFont="1" applyFill="1" applyBorder="1" applyAlignment="1">
      <alignment/>
    </xf>
    <xf numFmtId="166" fontId="0" fillId="0" borderId="0" xfId="0" applyNumberFormat="1" applyAlignment="1">
      <alignment/>
    </xf>
    <xf numFmtId="0" fontId="62" fillId="0" borderId="0" xfId="0" applyFont="1" applyBorder="1" applyAlignment="1">
      <alignment/>
    </xf>
    <xf numFmtId="0" fontId="24" fillId="0" borderId="0" xfId="0" applyFont="1" applyBorder="1" applyAlignment="1">
      <alignment/>
    </xf>
    <xf numFmtId="3" fontId="14" fillId="0" borderId="0" xfId="0" applyNumberFormat="1" applyFont="1" applyFill="1" applyBorder="1" applyAlignment="1">
      <alignment/>
    </xf>
    <xf numFmtId="0" fontId="5" fillId="0" borderId="0" xfId="0" applyFont="1" applyFill="1" applyBorder="1" applyAlignment="1">
      <alignment horizontal="left"/>
    </xf>
    <xf numFmtId="0" fontId="0" fillId="0" borderId="0" xfId="0" applyAlignment="1">
      <alignment/>
    </xf>
    <xf numFmtId="165" fontId="44" fillId="0" borderId="16" xfId="42" applyFont="1" applyFill="1" applyBorder="1" applyAlignment="1" applyProtection="1">
      <alignment horizontal="right" vertical="center" wrapText="1"/>
      <protection/>
    </xf>
    <xf numFmtId="37" fontId="24" fillId="0" borderId="0" xfId="0" applyNumberFormat="1" applyFont="1" applyAlignment="1">
      <alignment horizontal="center"/>
    </xf>
    <xf numFmtId="0" fontId="5" fillId="0" borderId="0" xfId="0" applyFont="1" applyFill="1" applyBorder="1" applyAlignment="1">
      <alignment horizontal="center"/>
    </xf>
    <xf numFmtId="0" fontId="27" fillId="0" borderId="0" xfId="0" applyFont="1" applyFill="1" applyAlignment="1">
      <alignment horizontal="left"/>
    </xf>
    <xf numFmtId="0" fontId="24" fillId="0" borderId="19" xfId="0" applyFont="1" applyBorder="1" applyAlignment="1">
      <alignment horizontal="center" vertical="center" wrapText="1"/>
    </xf>
    <xf numFmtId="49" fontId="24" fillId="0" borderId="19" xfId="0" applyNumberFormat="1" applyFont="1" applyBorder="1" applyAlignment="1">
      <alignment horizontal="center" vertical="center" wrapText="1"/>
    </xf>
    <xf numFmtId="0" fontId="39" fillId="0" borderId="0" xfId="0" applyFont="1" applyFill="1" applyAlignment="1" applyProtection="1">
      <alignment horizontal="center"/>
      <protection/>
    </xf>
    <xf numFmtId="0" fontId="37" fillId="0" borderId="0" xfId="0" applyFont="1" applyFill="1" applyAlignment="1" applyProtection="1">
      <alignment horizontal="left"/>
      <protection/>
    </xf>
    <xf numFmtId="0" fontId="39" fillId="0" borderId="0" xfId="0" applyFont="1" applyFill="1" applyAlignment="1" applyProtection="1">
      <alignment horizontal="left" vertical="center"/>
      <protection/>
    </xf>
    <xf numFmtId="0" fontId="42" fillId="0" borderId="19" xfId="0" applyFont="1" applyFill="1" applyBorder="1" applyAlignment="1" applyProtection="1">
      <alignment horizontal="center" vertical="center" wrapText="1"/>
      <protection/>
    </xf>
    <xf numFmtId="0" fontId="28" fillId="33" borderId="0" xfId="0" applyFont="1" applyFill="1" applyAlignment="1">
      <alignment horizontal="center"/>
    </xf>
    <xf numFmtId="0" fontId="35" fillId="33" borderId="0" xfId="0" applyFont="1" applyFill="1" applyAlignment="1">
      <alignment horizontal="center"/>
    </xf>
    <xf numFmtId="0" fontId="13" fillId="33" borderId="0" xfId="70" applyNumberFormat="1" applyFont="1" applyFill="1" applyAlignment="1">
      <alignment horizontal="left" vertical="center" wrapText="1"/>
      <protection/>
    </xf>
    <xf numFmtId="0" fontId="13" fillId="33" borderId="0" xfId="0" applyFont="1" applyFill="1" applyAlignment="1">
      <alignment horizontal="justify" vertical="top" wrapText="1"/>
    </xf>
    <xf numFmtId="0" fontId="13" fillId="33" borderId="0" xfId="0" applyFont="1" applyFill="1" applyAlignment="1">
      <alignment vertical="top" wrapText="1"/>
    </xf>
    <xf numFmtId="0" fontId="24" fillId="33" borderId="0" xfId="0" applyFont="1" applyFill="1" applyAlignment="1">
      <alignment horizontal="center"/>
    </xf>
    <xf numFmtId="0" fontId="13" fillId="33" borderId="0" xfId="70" applyNumberFormat="1" applyFont="1" applyFill="1" applyAlignment="1">
      <alignment horizontal="left" vertical="top" wrapText="1"/>
      <protection/>
    </xf>
    <xf numFmtId="0" fontId="24" fillId="33" borderId="0" xfId="70" applyNumberFormat="1" applyFont="1" applyFill="1" applyAlignment="1">
      <alignment horizontal="left" vertical="center" wrapText="1"/>
      <protection/>
    </xf>
    <xf numFmtId="0" fontId="13" fillId="33" borderId="0" xfId="73" applyNumberFormat="1" applyFont="1" applyFill="1" applyAlignment="1">
      <alignment horizontal="left" vertical="center" wrapText="1"/>
      <protection/>
    </xf>
    <xf numFmtId="0" fontId="29" fillId="33" borderId="0" xfId="72" applyFont="1" applyFill="1" applyAlignment="1">
      <alignment horizontal="right" vertical="center"/>
      <protection/>
    </xf>
    <xf numFmtId="0" fontId="29" fillId="33" borderId="0" xfId="72" applyFont="1" applyFill="1" applyAlignment="1">
      <alignment horizontal="center" vertical="center" wrapText="1"/>
      <protection/>
    </xf>
    <xf numFmtId="0" fontId="13" fillId="33" borderId="0" xfId="70" applyNumberFormat="1" applyFont="1" applyFill="1" applyBorder="1" applyAlignment="1">
      <alignment horizontal="left" vertical="center" wrapText="1"/>
      <protection/>
    </xf>
    <xf numFmtId="0" fontId="13" fillId="0" borderId="0" xfId="70" applyNumberFormat="1" applyFont="1" applyFill="1" applyAlignment="1">
      <alignment horizontal="left" vertical="top" wrapText="1"/>
      <protection/>
    </xf>
    <xf numFmtId="0" fontId="24" fillId="33" borderId="0" xfId="0" applyFont="1" applyFill="1" applyAlignment="1">
      <alignment horizontal="left" vertical="center" wrapText="1"/>
    </xf>
    <xf numFmtId="0" fontId="0" fillId="33" borderId="0" xfId="0" applyFill="1" applyAlignment="1">
      <alignment horizontal="left" vertical="center" wrapText="1"/>
    </xf>
    <xf numFmtId="0" fontId="13" fillId="33" borderId="0" xfId="75" applyNumberFormat="1" applyFont="1" applyFill="1" applyBorder="1" applyAlignment="1" applyProtection="1">
      <alignment horizontal="left" vertical="center" wrapText="1"/>
      <protection hidden="1"/>
    </xf>
    <xf numFmtId="0" fontId="31" fillId="33" borderId="0" xfId="75" applyNumberFormat="1" applyFont="1" applyFill="1" applyBorder="1" applyAlignment="1" applyProtection="1">
      <alignment horizontal="left" vertical="center" wrapText="1"/>
      <protection hidden="1"/>
    </xf>
    <xf numFmtId="0" fontId="24" fillId="33" borderId="0" xfId="66" applyFont="1" applyFill="1" applyAlignment="1">
      <alignment horizontal="left" vertical="center" wrapText="1"/>
      <protection/>
    </xf>
    <xf numFmtId="0" fontId="13" fillId="33" borderId="0" xfId="75" applyNumberFormat="1" applyFont="1" applyFill="1" applyBorder="1" applyAlignment="1" applyProtection="1">
      <alignment/>
      <protection hidden="1"/>
    </xf>
    <xf numFmtId="0" fontId="24" fillId="33" borderId="0" xfId="66" applyFont="1" applyFill="1" applyAlignment="1">
      <alignment horizontal="justify" vertical="center" wrapText="1"/>
      <protection/>
    </xf>
    <xf numFmtId="0" fontId="13" fillId="33" borderId="0" xfId="75" applyNumberFormat="1" applyFont="1" applyFill="1" applyBorder="1" applyAlignment="1" applyProtection="1">
      <alignment horizontal="left" vertical="top" wrapText="1"/>
      <protection hidden="1"/>
    </xf>
    <xf numFmtId="0" fontId="13" fillId="33" borderId="0" xfId="75" applyNumberFormat="1" applyFont="1" applyFill="1" applyBorder="1" applyAlignment="1" applyProtection="1" quotePrefix="1">
      <alignment horizontal="left" vertical="top" wrapText="1"/>
      <protection hidden="1"/>
    </xf>
    <xf numFmtId="0" fontId="13" fillId="33" borderId="0" xfId="0" applyFont="1" applyFill="1" applyAlignment="1">
      <alignment horizontal="left" vertical="center" wrapText="1"/>
    </xf>
    <xf numFmtId="0" fontId="0" fillId="33" borderId="0" xfId="0" applyFont="1" applyFill="1" applyAlignment="1">
      <alignment horizontal="left" vertical="center" wrapText="1"/>
    </xf>
    <xf numFmtId="0" fontId="13" fillId="33" borderId="0" xfId="0" applyFont="1" applyFill="1" applyAlignment="1">
      <alignment vertical="center" wrapText="1"/>
    </xf>
    <xf numFmtId="0" fontId="24" fillId="33" borderId="0" xfId="75" applyNumberFormat="1" applyFont="1" applyFill="1" applyBorder="1" applyAlignment="1" applyProtection="1">
      <alignment horizontal="left" vertical="center" wrapText="1"/>
      <protection hidden="1"/>
    </xf>
    <xf numFmtId="0" fontId="13" fillId="33" borderId="0" xfId="75" applyNumberFormat="1" applyFont="1" applyFill="1" applyBorder="1" applyAlignment="1" applyProtection="1">
      <alignment horizontal="left" vertical="center"/>
      <protection hidden="1"/>
    </xf>
    <xf numFmtId="0" fontId="24" fillId="33" borderId="0" xfId="75" applyNumberFormat="1" applyFont="1" applyFill="1" applyBorder="1" applyAlignment="1" applyProtection="1">
      <alignment horizontal="left" vertical="center"/>
      <protection hidden="1"/>
    </xf>
    <xf numFmtId="0" fontId="24" fillId="33" borderId="0" xfId="0" applyFont="1" applyFill="1" applyAlignment="1">
      <alignment vertical="center" wrapText="1"/>
    </xf>
    <xf numFmtId="0" fontId="24" fillId="33" borderId="0" xfId="75" applyNumberFormat="1" applyFont="1" applyFill="1" applyBorder="1" applyAlignment="1" applyProtection="1">
      <alignment horizontal="left" vertical="top" wrapText="1"/>
      <protection hidden="1"/>
    </xf>
    <xf numFmtId="0" fontId="26" fillId="33" borderId="0" xfId="0" applyFont="1" applyFill="1" applyAlignment="1">
      <alignment horizontal="center"/>
    </xf>
    <xf numFmtId="0" fontId="27" fillId="33" borderId="0" xfId="0" applyFont="1" applyFill="1" applyAlignment="1">
      <alignment horizontal="left"/>
    </xf>
    <xf numFmtId="0" fontId="8" fillId="33" borderId="0" xfId="0"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
    </xf>
    <xf numFmtId="165" fontId="5" fillId="0" borderId="0" xfId="42" applyFont="1" applyFill="1" applyBorder="1" applyAlignment="1">
      <alignment/>
    </xf>
    <xf numFmtId="165" fontId="7" fillId="0" borderId="0" xfId="42" applyFont="1" applyFill="1" applyBorder="1" applyAlignment="1">
      <alignment horizontal="left"/>
    </xf>
    <xf numFmtId="165" fontId="5" fillId="0" borderId="0" xfId="42" applyFont="1" applyFill="1" applyBorder="1" applyAlignment="1">
      <alignment horizontal="right"/>
    </xf>
    <xf numFmtId="165" fontId="9" fillId="0" borderId="0" xfId="42" applyFont="1" applyFill="1" applyBorder="1" applyAlignment="1">
      <alignment horizontal="right"/>
    </xf>
    <xf numFmtId="165" fontId="4" fillId="0" borderId="10" xfId="42" applyFont="1" applyFill="1" applyBorder="1" applyAlignment="1">
      <alignment horizontal="center" vertical="center" wrapText="1"/>
    </xf>
    <xf numFmtId="165" fontId="4" fillId="0" borderId="10" xfId="42" applyFont="1" applyFill="1" applyBorder="1" applyAlignment="1">
      <alignment vertical="center"/>
    </xf>
    <xf numFmtId="165" fontId="4" fillId="0" borderId="0" xfId="42" applyFont="1" applyFill="1" applyBorder="1" applyAlignment="1">
      <alignment vertical="center"/>
    </xf>
    <xf numFmtId="165" fontId="5" fillId="0" borderId="0" xfId="42" applyFont="1" applyFill="1" applyBorder="1" applyAlignment="1">
      <alignment vertical="center"/>
    </xf>
    <xf numFmtId="165" fontId="6" fillId="0" borderId="0" xfId="42" applyFont="1" applyFill="1" applyBorder="1" applyAlignment="1">
      <alignment vertical="center"/>
    </xf>
    <xf numFmtId="165" fontId="4" fillId="0" borderId="0" xfId="42" applyFont="1" applyFill="1" applyBorder="1" applyAlignment="1">
      <alignment horizontal="center" vertical="center"/>
    </xf>
    <xf numFmtId="165" fontId="5" fillId="33" borderId="0" xfId="42" applyFont="1" applyFill="1" applyBorder="1" applyAlignment="1">
      <alignment vertical="center"/>
    </xf>
    <xf numFmtId="165" fontId="13" fillId="0" borderId="0" xfId="42" applyFont="1" applyFill="1" applyAlignment="1">
      <alignment horizontal="center"/>
    </xf>
    <xf numFmtId="165" fontId="5" fillId="0" borderId="0" xfId="42" applyFont="1" applyFill="1" applyBorder="1" applyAlignment="1">
      <alignment horizontal="center"/>
    </xf>
    <xf numFmtId="165" fontId="5" fillId="0" borderId="0" xfId="42" applyFont="1" applyFill="1" applyBorder="1" applyAlignment="1">
      <alignment horizontal="center"/>
    </xf>
    <xf numFmtId="165" fontId="14" fillId="0" borderId="0" xfId="42" applyFont="1" applyFill="1" applyBorder="1" applyAlignment="1">
      <alignment horizontal="center"/>
    </xf>
    <xf numFmtId="165" fontId="11" fillId="0" borderId="0" xfId="42" applyFont="1" applyFill="1" applyBorder="1" applyAlignment="1">
      <alignment/>
    </xf>
    <xf numFmtId="165" fontId="6" fillId="0" borderId="0" xfId="42" applyFont="1" applyFill="1" applyBorder="1" applyAlignment="1">
      <alignment/>
    </xf>
    <xf numFmtId="166" fontId="52" fillId="0" borderId="0" xfId="42" applyNumberFormat="1" applyFont="1" applyAlignment="1">
      <alignment horizontal="center"/>
    </xf>
    <xf numFmtId="166" fontId="54" fillId="0" borderId="0" xfId="42" applyNumberFormat="1" applyFont="1" applyAlignment="1">
      <alignment horizontal="center"/>
    </xf>
    <xf numFmtId="166" fontId="27" fillId="33" borderId="0" xfId="42" applyNumberFormat="1" applyFont="1" applyFill="1" applyAlignment="1">
      <alignment horizontal="left"/>
    </xf>
    <xf numFmtId="166" fontId="8" fillId="0" borderId="0" xfId="42" applyNumberFormat="1" applyFont="1" applyFill="1" applyBorder="1" applyAlignment="1">
      <alignment horizontal="left" vertical="center"/>
    </xf>
    <xf numFmtId="166" fontId="55" fillId="0" borderId="0" xfId="42" applyNumberFormat="1" applyFont="1" applyAlignment="1">
      <alignment horizontal="left" vertical="center"/>
    </xf>
    <xf numFmtId="166" fontId="5" fillId="0" borderId="0" xfId="42" applyNumberFormat="1" applyFont="1" applyFill="1" applyBorder="1" applyAlignment="1">
      <alignment horizontal="center"/>
    </xf>
    <xf numFmtId="166" fontId="56" fillId="0" borderId="25" xfId="42" applyNumberFormat="1" applyFont="1" applyFill="1" applyBorder="1" applyAlignment="1" applyProtection="1">
      <alignment horizontal="center" vertical="center" wrapText="1"/>
      <protection/>
    </xf>
    <xf numFmtId="166" fontId="56" fillId="0" borderId="26" xfId="42" applyNumberFormat="1" applyFont="1" applyFill="1" applyBorder="1" applyAlignment="1" applyProtection="1">
      <alignment horizontal="center" vertical="center" wrapText="1"/>
      <protection/>
    </xf>
    <xf numFmtId="166" fontId="57" fillId="0" borderId="25" xfId="42" applyNumberFormat="1" applyFont="1" applyFill="1" applyBorder="1" applyAlignment="1" applyProtection="1">
      <alignment horizontal="center" vertical="center" wrapText="1"/>
      <protection/>
    </xf>
    <xf numFmtId="166" fontId="57" fillId="0" borderId="26" xfId="42" applyNumberFormat="1" applyFont="1" applyFill="1" applyBorder="1" applyAlignment="1" applyProtection="1">
      <alignment horizontal="center" vertical="center" wrapText="1"/>
      <protection/>
    </xf>
    <xf numFmtId="166" fontId="24" fillId="0" borderId="18" xfId="42" applyNumberFormat="1" applyFont="1" applyFill="1" applyBorder="1" applyAlignment="1">
      <alignment horizontal="center" vertical="center"/>
    </xf>
    <xf numFmtId="166" fontId="28" fillId="0" borderId="0" xfId="42" applyNumberFormat="1" applyFont="1" applyAlignment="1">
      <alignment horizontal="center"/>
    </xf>
    <xf numFmtId="166" fontId="28" fillId="0" borderId="0" xfId="42" applyNumberFormat="1" applyFont="1" applyAlignment="1">
      <alignment horizontal="left"/>
    </xf>
    <xf numFmtId="166" fontId="24" fillId="0" borderId="0" xfId="42" applyNumberFormat="1" applyFont="1" applyAlignment="1">
      <alignment horizontal="center"/>
    </xf>
    <xf numFmtId="166" fontId="13" fillId="0" borderId="0" xfId="42" applyNumberFormat="1" applyFont="1" applyFill="1" applyAlignment="1">
      <alignment horizontal="center"/>
    </xf>
    <xf numFmtId="166" fontId="61" fillId="0" borderId="0" xfId="42" applyNumberFormat="1" applyFont="1" applyFill="1" applyBorder="1" applyAlignment="1">
      <alignment horizontal="center"/>
    </xf>
    <xf numFmtId="166" fontId="25" fillId="0" borderId="0" xfId="42" applyNumberFormat="1" applyFont="1" applyAlignment="1">
      <alignment horizontal="center"/>
    </xf>
    <xf numFmtId="166" fontId="5" fillId="0" borderId="0" xfId="42" applyNumberFormat="1" applyFont="1" applyFill="1" applyBorder="1" applyAlignment="1">
      <alignment horizontal="center"/>
    </xf>
    <xf numFmtId="166" fontId="28" fillId="0" borderId="0" xfId="42" applyNumberFormat="1" applyFont="1" applyAlignment="1">
      <alignment horizontal="right"/>
    </xf>
    <xf numFmtId="166" fontId="14" fillId="0" borderId="0" xfId="42" applyNumberFormat="1" applyFont="1" applyFill="1" applyBorder="1" applyAlignment="1">
      <alignment/>
    </xf>
    <xf numFmtId="166" fontId="14" fillId="0" borderId="0" xfId="42" applyNumberFormat="1" applyFont="1" applyFill="1" applyBorder="1" applyAlignment="1">
      <alignment/>
    </xf>
    <xf numFmtId="166" fontId="11" fillId="0" borderId="0" xfId="42" applyNumberFormat="1" applyFont="1" applyFill="1" applyBorder="1" applyAlignment="1">
      <alignment horizontal="center"/>
    </xf>
    <xf numFmtId="165" fontId="37" fillId="0" borderId="0" xfId="42" applyFont="1" applyFill="1" applyAlignment="1" applyProtection="1">
      <alignment horizontal="left"/>
      <protection/>
    </xf>
    <xf numFmtId="165" fontId="16" fillId="0" borderId="0" xfId="42" applyFont="1" applyFill="1" applyBorder="1" applyAlignment="1" applyProtection="1">
      <alignment horizontal="center" vertical="center"/>
      <protection/>
    </xf>
    <xf numFmtId="165" fontId="13" fillId="0" borderId="0" xfId="42" applyFont="1" applyFill="1" applyBorder="1" applyAlignment="1">
      <alignment horizontal="right" vertical="center"/>
    </xf>
    <xf numFmtId="165" fontId="42" fillId="0" borderId="25" xfId="42" applyFont="1" applyFill="1" applyBorder="1" applyAlignment="1" applyProtection="1">
      <alignment horizontal="center" vertical="center" wrapText="1"/>
      <protection/>
    </xf>
    <xf numFmtId="165" fontId="42" fillId="0" borderId="26" xfId="42" applyFont="1" applyFill="1" applyBorder="1" applyAlignment="1" applyProtection="1">
      <alignment horizontal="center" vertical="center" wrapText="1"/>
      <protection/>
    </xf>
    <xf numFmtId="165" fontId="24" fillId="0" borderId="19" xfId="42" applyFont="1" applyFill="1" applyBorder="1" applyAlignment="1">
      <alignment horizontal="center" vertical="center"/>
    </xf>
    <xf numFmtId="165" fontId="43" fillId="0" borderId="15" xfId="42" applyFont="1" applyFill="1" applyBorder="1" applyAlignment="1" applyProtection="1">
      <alignment horizontal="center" vertical="center" wrapText="1"/>
      <protection/>
    </xf>
    <xf numFmtId="165" fontId="34" fillId="0" borderId="15" xfId="42" applyFont="1" applyFill="1" applyBorder="1" applyAlignment="1">
      <alignment/>
    </xf>
    <xf numFmtId="165" fontId="24" fillId="0" borderId="15" xfId="42" applyFont="1" applyFill="1" applyBorder="1" applyAlignment="1">
      <alignment horizontal="center" vertical="center"/>
    </xf>
    <xf numFmtId="165" fontId="34" fillId="0" borderId="16" xfId="42" applyFont="1" applyFill="1" applyBorder="1" applyAlignment="1">
      <alignment horizontal="right"/>
    </xf>
    <xf numFmtId="165" fontId="21" fillId="0" borderId="16" xfId="42" applyFont="1" applyFill="1" applyBorder="1" applyAlignment="1">
      <alignment vertical="center" wrapText="1"/>
    </xf>
    <xf numFmtId="165" fontId="21" fillId="0" borderId="0" xfId="42" applyFont="1" applyFill="1" applyAlignment="1">
      <alignment vertical="center" wrapText="1"/>
    </xf>
    <xf numFmtId="165" fontId="45" fillId="0" borderId="16" xfId="42" applyFont="1" applyFill="1" applyBorder="1" applyAlignment="1" applyProtection="1">
      <alignment horizontal="right" vertical="center" wrapText="1"/>
      <protection/>
    </xf>
    <xf numFmtId="165" fontId="17" fillId="0" borderId="16" xfId="42" applyFont="1" applyFill="1" applyBorder="1" applyAlignment="1">
      <alignment horizontal="right" vertical="center"/>
    </xf>
    <xf numFmtId="165" fontId="34" fillId="0" borderId="16" xfId="42" applyFont="1" applyFill="1" applyBorder="1" applyAlignment="1">
      <alignment horizontal="right" vertical="center"/>
    </xf>
    <xf numFmtId="165" fontId="21" fillId="0" borderId="16" xfId="42" applyFont="1" applyFill="1" applyBorder="1" applyAlignment="1">
      <alignment vertical="center"/>
    </xf>
    <xf numFmtId="165" fontId="34" fillId="0" borderId="16" xfId="42" applyFont="1" applyFill="1" applyBorder="1" applyAlignment="1">
      <alignment vertical="center" wrapText="1"/>
    </xf>
    <xf numFmtId="165" fontId="21" fillId="0" borderId="16" xfId="42" applyFont="1" applyFill="1" applyBorder="1" applyAlignment="1">
      <alignment vertical="top"/>
    </xf>
    <xf numFmtId="165" fontId="46" fillId="0" borderId="16" xfId="42" applyFont="1" applyFill="1" applyBorder="1" applyAlignment="1">
      <alignment vertical="center"/>
    </xf>
    <xf numFmtId="165" fontId="21" fillId="33" borderId="16" xfId="42" applyFont="1" applyFill="1" applyBorder="1" applyAlignment="1">
      <alignment vertical="center"/>
    </xf>
    <xf numFmtId="165" fontId="34" fillId="0" borderId="17" xfId="42" applyFont="1" applyFill="1" applyBorder="1" applyAlignment="1">
      <alignment vertical="center" wrapText="1"/>
    </xf>
    <xf numFmtId="165" fontId="43" fillId="0" borderId="0" xfId="42" applyFont="1" applyFill="1" applyBorder="1" applyAlignment="1" applyProtection="1">
      <alignment horizontal="center" vertical="center" wrapText="1"/>
      <protection/>
    </xf>
    <xf numFmtId="165" fontId="43" fillId="0" borderId="27" xfId="42" applyFont="1" applyFill="1" applyBorder="1" applyAlignment="1" applyProtection="1">
      <alignment horizontal="right" vertical="center" wrapText="1"/>
      <protection/>
    </xf>
    <xf numFmtId="165" fontId="41" fillId="0" borderId="0" xfId="42" applyFont="1" applyFill="1" applyBorder="1" applyAlignment="1">
      <alignment vertical="center" wrapText="1"/>
    </xf>
    <xf numFmtId="165" fontId="39" fillId="0" borderId="0" xfId="42" applyFont="1" applyFill="1" applyAlignment="1" applyProtection="1">
      <alignment horizontal="left"/>
      <protection/>
    </xf>
    <xf numFmtId="165" fontId="50" fillId="0" borderId="0" xfId="42" applyFont="1" applyFill="1" applyAlignment="1" applyProtection="1">
      <alignment horizontal="left"/>
      <protection/>
    </xf>
    <xf numFmtId="165" fontId="38" fillId="0" borderId="0" xfId="42" applyFont="1" applyFill="1" applyAlignment="1" applyProtection="1">
      <alignment/>
      <protection/>
    </xf>
    <xf numFmtId="165" fontId="38" fillId="0" borderId="0" xfId="42" applyFont="1" applyFill="1" applyAlignment="1" applyProtection="1">
      <alignment horizontal="center"/>
      <protection/>
    </xf>
    <xf numFmtId="165" fontId="20" fillId="0" borderId="0" xfId="42" applyFont="1" applyFill="1" applyAlignment="1" applyProtection="1">
      <alignment/>
      <protection/>
    </xf>
    <xf numFmtId="165" fontId="51" fillId="0" borderId="0" xfId="42" applyFont="1" applyFill="1" applyAlignment="1" applyProtection="1">
      <alignment/>
      <protection/>
    </xf>
    <xf numFmtId="165" fontId="35" fillId="0" borderId="0" xfId="42" applyFont="1" applyFill="1" applyAlignment="1" applyProtection="1">
      <alignment horizontal="center"/>
      <protection/>
    </xf>
    <xf numFmtId="165" fontId="52" fillId="0" borderId="0" xfId="42" applyFont="1" applyFill="1" applyBorder="1" applyAlignment="1">
      <alignment vertical="center" wrapText="1"/>
    </xf>
    <xf numFmtId="165" fontId="53" fillId="0" borderId="0" xfId="42" applyFont="1" applyFill="1" applyAlignment="1" applyProtection="1">
      <alignment horizontal="center"/>
      <protection/>
    </xf>
    <xf numFmtId="165" fontId="21" fillId="0" borderId="0" xfId="42" applyFont="1" applyFill="1" applyAlignment="1">
      <alignment horizontal="center" vertical="top"/>
    </xf>
    <xf numFmtId="165" fontId="21" fillId="0" borderId="0" xfId="42" applyFont="1" applyFill="1" applyAlignment="1">
      <alignment vertical="top"/>
    </xf>
    <xf numFmtId="165" fontId="39" fillId="0" borderId="0" xfId="42" applyFont="1" applyFill="1" applyAlignment="1" applyProtection="1">
      <alignment/>
      <protection/>
    </xf>
    <xf numFmtId="165" fontId="39" fillId="0" borderId="0" xfId="42" applyFont="1" applyFill="1" applyAlignment="1" applyProtection="1">
      <alignment horizontal="center"/>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0] 4" xfId="46"/>
    <cellStyle name="Comma [0]_Worksheet in B2310 FS2009" xfId="47"/>
    <cellStyle name="Comma 2" xfId="48"/>
    <cellStyle name="Comma 3" xfId="49"/>
    <cellStyle name="Comma 4" xfId="50"/>
    <cellStyle name="Comma_Worksheet in B2310 FS2009"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3" xfId="64"/>
    <cellStyle name="Normal 4" xfId="65"/>
    <cellStyle name="Normal 45" xfId="66"/>
    <cellStyle name="Normal 5" xfId="67"/>
    <cellStyle name="Normal 6" xfId="68"/>
    <cellStyle name="Normal_Ban Draff chinh" xfId="69"/>
    <cellStyle name="Normal_Bao cao tai chinh 280405" xfId="70"/>
    <cellStyle name="Normal_ctvp" xfId="71"/>
    <cellStyle name="Normal_SHEET" xfId="72"/>
    <cellStyle name="Normal_Thuyet minh" xfId="73"/>
    <cellStyle name="Normal_Thuyet minh BCTC" xfId="74"/>
    <cellStyle name="Normal_Tong hop bao cao (blank) (version 1)" xfId="75"/>
    <cellStyle name="Normal_Worksheet in  US Financial Statements Ref. Workbook - Single Co" xfId="76"/>
    <cellStyle name="Note" xfId="77"/>
    <cellStyle name="Output" xfId="78"/>
    <cellStyle name="Percent" xfId="79"/>
    <cellStyle name="Percent 2" xfId="80"/>
    <cellStyle name="Percent 3" xfId="81"/>
    <cellStyle name="Percent 4" xfId="82"/>
    <cellStyle name="Style 1"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38100</xdr:rowOff>
    </xdr:from>
    <xdr:to>
      <xdr:col>4</xdr:col>
      <xdr:colOff>0</xdr:colOff>
      <xdr:row>2</xdr:row>
      <xdr:rowOff>104775</xdr:rowOff>
    </xdr:to>
    <xdr:sp>
      <xdr:nvSpPr>
        <xdr:cNvPr id="1" name="Text Box 1"/>
        <xdr:cNvSpPr txBox="1">
          <a:spLocks noChangeArrowheads="1"/>
        </xdr:cNvSpPr>
      </xdr:nvSpPr>
      <xdr:spPr>
        <a:xfrm>
          <a:off x="6972300" y="38100"/>
          <a:ext cx="0" cy="390525"/>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1" i="0" u="none" baseline="0">
              <a:solidFill>
                <a:srgbClr val="000000"/>
              </a:solidFill>
              <a:latin typeface="VNI-Times"/>
              <a:ea typeface="VNI-Times"/>
              <a:cs typeface="VNI-Times"/>
            </a:rPr>
            <a:t>Maãu soá B 01 - DN</a:t>
          </a:r>
          <a:r>
            <a:rPr lang="en-US" cap="none" sz="800" b="0" i="0" u="none" baseline="0">
              <a:solidFill>
                <a:srgbClr val="000000"/>
              </a:solidFill>
              <a:latin typeface="VNI-Times"/>
              <a:ea typeface="VNI-Times"/>
              <a:cs typeface="VNI-Times"/>
            </a:rPr>
            <a:t>
</a:t>
          </a:r>
          <a:r>
            <a:rPr lang="en-US" cap="none" sz="800" b="0" i="0" u="none" baseline="0">
              <a:solidFill>
                <a:srgbClr val="000000"/>
              </a:solidFill>
              <a:latin typeface="VNI-Times"/>
              <a:ea typeface="VNI-Times"/>
              <a:cs typeface="VNI-Times"/>
            </a:rPr>
            <a:t>Ban haønh theo QÑ soá 15/2006/QÑ-BTC Ngaøy 20/03/2006 cuûa BTC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1257300</xdr:colOff>
      <xdr:row>1</xdr:row>
      <xdr:rowOff>133350</xdr:rowOff>
    </xdr:from>
    <xdr:to>
      <xdr:col>12</xdr:col>
      <xdr:colOff>857250</xdr:colOff>
      <xdr:row>9</xdr:row>
      <xdr:rowOff>0</xdr:rowOff>
    </xdr:to>
    <xdr:sp fLocksText="0">
      <xdr:nvSpPr>
        <xdr:cNvPr id="1" name="Text Box 1"/>
        <xdr:cNvSpPr txBox="1">
          <a:spLocks noChangeArrowheads="1"/>
        </xdr:cNvSpPr>
      </xdr:nvSpPr>
      <xdr:spPr>
        <a:xfrm>
          <a:off x="9620250" y="333375"/>
          <a:ext cx="857250" cy="1885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10</xdr:col>
      <xdr:colOff>0</xdr:colOff>
      <xdr:row>7</xdr:row>
      <xdr:rowOff>0</xdr:rowOff>
    </xdr:to>
    <xdr:sp>
      <xdr:nvSpPr>
        <xdr:cNvPr id="1" name="Text Box 1"/>
        <xdr:cNvSpPr txBox="1">
          <a:spLocks noChangeArrowheads="1"/>
        </xdr:cNvSpPr>
      </xdr:nvSpPr>
      <xdr:spPr>
        <a:xfrm>
          <a:off x="11029950" y="876300"/>
          <a:ext cx="0" cy="695325"/>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1" i="0" u="none" baseline="0">
              <a:solidFill>
                <a:srgbClr val="000000"/>
              </a:solidFill>
              <a:latin typeface="VNI-Times"/>
              <a:ea typeface="VNI-Times"/>
              <a:cs typeface="VNI-Times"/>
            </a:rPr>
            <a:t>Maãu soá B 03 - DN
</a:t>
          </a:r>
          <a:r>
            <a:rPr lang="en-US" cap="none" sz="900" b="1" i="0" u="none" baseline="0">
              <a:solidFill>
                <a:srgbClr val="000000"/>
              </a:solidFill>
              <a:latin typeface="VNI-Times"/>
              <a:ea typeface="VNI-Times"/>
              <a:cs typeface="VNI-Times"/>
            </a:rPr>
            <a:t>(Ban haønh theo QÑ soá 15/2006/QÑ-BTC ngaøy 20/03/2006 cuûa Boä Tröôûng BTC)</a:t>
          </a:r>
        </a:p>
      </xdr:txBody>
    </xdr:sp>
    <xdr:clientData/>
  </xdr:twoCellAnchor>
  <xdr:twoCellAnchor>
    <xdr:from>
      <xdr:col>10</xdr:col>
      <xdr:colOff>0</xdr:colOff>
      <xdr:row>4</xdr:row>
      <xdr:rowOff>0</xdr:rowOff>
    </xdr:from>
    <xdr:to>
      <xdr:col>10</xdr:col>
      <xdr:colOff>0</xdr:colOff>
      <xdr:row>7</xdr:row>
      <xdr:rowOff>0</xdr:rowOff>
    </xdr:to>
    <xdr:sp>
      <xdr:nvSpPr>
        <xdr:cNvPr id="2" name="Text Box 2"/>
        <xdr:cNvSpPr txBox="1">
          <a:spLocks noChangeArrowheads="1"/>
        </xdr:cNvSpPr>
      </xdr:nvSpPr>
      <xdr:spPr>
        <a:xfrm>
          <a:off x="11029950" y="876300"/>
          <a:ext cx="0" cy="695325"/>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1" i="0" u="none" baseline="0">
              <a:solidFill>
                <a:srgbClr val="000000"/>
              </a:solidFill>
              <a:latin typeface="VNI-Times"/>
              <a:ea typeface="VNI-Times"/>
              <a:cs typeface="VNI-Times"/>
            </a:rPr>
            <a:t>Maãu soá B 03 - DN
</a:t>
          </a:r>
          <a:r>
            <a:rPr lang="en-US" cap="none" sz="900" b="1" i="0" u="none" baseline="0">
              <a:solidFill>
                <a:srgbClr val="000000"/>
              </a:solidFill>
              <a:latin typeface="VNI-Times"/>
              <a:ea typeface="VNI-Times"/>
              <a:cs typeface="VNI-Times"/>
            </a:rPr>
            <a:t>(Ban haønh theo QÑ soá 15/2006/QÑ-BTC ngaøy 20/03/2006 cuûa Boä Tröôûng BTC)</a:t>
          </a:r>
        </a:p>
      </xdr:txBody>
    </xdr:sp>
    <xdr:clientData/>
  </xdr:twoCellAnchor>
  <xdr:twoCellAnchor>
    <xdr:from>
      <xdr:col>10</xdr:col>
      <xdr:colOff>0</xdr:colOff>
      <xdr:row>4</xdr:row>
      <xdr:rowOff>0</xdr:rowOff>
    </xdr:from>
    <xdr:to>
      <xdr:col>10</xdr:col>
      <xdr:colOff>0</xdr:colOff>
      <xdr:row>7</xdr:row>
      <xdr:rowOff>0</xdr:rowOff>
    </xdr:to>
    <xdr:sp>
      <xdr:nvSpPr>
        <xdr:cNvPr id="3" name="Text Box 3"/>
        <xdr:cNvSpPr txBox="1">
          <a:spLocks noChangeArrowheads="1"/>
        </xdr:cNvSpPr>
      </xdr:nvSpPr>
      <xdr:spPr>
        <a:xfrm>
          <a:off x="11029950" y="876300"/>
          <a:ext cx="0" cy="695325"/>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1" i="0" u="none" baseline="0">
              <a:solidFill>
                <a:srgbClr val="000000"/>
              </a:solidFill>
              <a:latin typeface="VNI-Times"/>
              <a:ea typeface="VNI-Times"/>
              <a:cs typeface="VNI-Times"/>
            </a:rPr>
            <a:t>Maãu soá B 03 - DN
</a:t>
          </a:r>
          <a:r>
            <a:rPr lang="en-US" cap="none" sz="900" b="1" i="0" u="none" baseline="0">
              <a:solidFill>
                <a:srgbClr val="000000"/>
              </a:solidFill>
              <a:latin typeface="VNI-Times"/>
              <a:ea typeface="VNI-Times"/>
              <a:cs typeface="VNI-Times"/>
            </a:rPr>
            <a:t>(Ban haønh theo QÑ soá 15/2006/QÑ-BTC ngaøy 20/03/2006 cuûa Boä Tröôûng BTC)</a:t>
          </a:r>
        </a:p>
      </xdr:txBody>
    </xdr:sp>
    <xdr:clientData/>
  </xdr:twoCellAnchor>
  <xdr:twoCellAnchor>
    <xdr:from>
      <xdr:col>10</xdr:col>
      <xdr:colOff>0</xdr:colOff>
      <xdr:row>4</xdr:row>
      <xdr:rowOff>0</xdr:rowOff>
    </xdr:from>
    <xdr:to>
      <xdr:col>10</xdr:col>
      <xdr:colOff>0</xdr:colOff>
      <xdr:row>7</xdr:row>
      <xdr:rowOff>0</xdr:rowOff>
    </xdr:to>
    <xdr:sp>
      <xdr:nvSpPr>
        <xdr:cNvPr id="4" name="Text Box 4"/>
        <xdr:cNvSpPr txBox="1">
          <a:spLocks noChangeArrowheads="1"/>
        </xdr:cNvSpPr>
      </xdr:nvSpPr>
      <xdr:spPr>
        <a:xfrm>
          <a:off x="11029950" y="876300"/>
          <a:ext cx="0" cy="695325"/>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1" i="0" u="none" baseline="0">
              <a:solidFill>
                <a:srgbClr val="000000"/>
              </a:solidFill>
              <a:latin typeface="VNI-Times"/>
              <a:ea typeface="VNI-Times"/>
              <a:cs typeface="VNI-Times"/>
            </a:rPr>
            <a:t>Maãu soá B 03 - DN
</a:t>
          </a:r>
          <a:r>
            <a:rPr lang="en-US" cap="none" sz="900" b="1" i="0" u="none" baseline="0">
              <a:solidFill>
                <a:srgbClr val="000000"/>
              </a:solidFill>
              <a:latin typeface="VNI-Times"/>
              <a:ea typeface="VNI-Times"/>
              <a:cs typeface="VNI-Times"/>
            </a:rPr>
            <a:t>(Ban haønh theo QÑ soá 15/2006/QÑ-BTC ngaøy 20/03/2006 cuûa Boä Tröôûng BTC)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GA\BC%20KIEM%20TOAN%20+%20UBCKNN\BC%202011\BCTC%20QIII+%209%20thang%202011\TONG%20HOP\BCTC%20toan%20DaiHung%209%20thang%20nam%202011(chu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minhnt\LOCALS~1\Temp\Toan%20DaiHung%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minhnt\LOCALS~1\Temp\HPH\DHHPH-BCTC%20QUY1.2013.17.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GA\BC%20KIEM%20TOAN%20+%20UBCKNN\BC2012\Quy%20IV\HPH\DHHPH-BCTC%202012-d.c%20sau%20khi%20kiem%20toa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minhnt\LOCALS~1\Temp\BD\Quy%20I%20-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NGA\BC%20KIEM%20TOAN%20+%20UBCKNN\BC2012\Quy%20IV\BDUONG\Quy%20IV%20-%202012%20(18.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NGA\BC%20KIEM%20TOAN%20+%20UBCKNN\BC2012\Quy%20I\TONGHOP\Toan%20DaiHung%20QI%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HP"/>
      <sheetName val="CD.QN"/>
      <sheetName val="CD.HCM"/>
      <sheetName val="PS.QN"/>
      <sheetName val="PS.HCM"/>
      <sheetName val="KD.HCM"/>
      <sheetName val="PS.HN"/>
      <sheetName val="KD.HN"/>
      <sheetName val="KD.QNN"/>
      <sheetName val="KQKD.HP"/>
      <sheetName val="PS.HP"/>
      <sheetName val="KD.HP"/>
      <sheetName val="BCD KETOAN"/>
      <sheetName val="TMBCTC"/>
      <sheetName val="LCTT"/>
      <sheetName val="BCKQKD"/>
      <sheetName val="BCD TK"/>
      <sheetName val="KD.cty"/>
    </sheetNames>
    <sheetDataSet>
      <sheetData sheetId="15">
        <row r="17">
          <cell r="F17">
            <v>12492727402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S.BD"/>
      <sheetName val="PS.QN"/>
      <sheetName val="PS.HCM"/>
      <sheetName val="PS.HN"/>
      <sheetName val="PS.HP"/>
      <sheetName val="BCD KETOAN"/>
      <sheetName val="TMBCTC"/>
      <sheetName val="LCTT-PPGT"/>
      <sheetName val="BCKQKD"/>
      <sheetName val="BCD TK"/>
    </sheetNames>
    <sheetDataSet>
      <sheetData sheetId="0">
        <row r="122">
          <cell r="E122">
            <v>95673400</v>
          </cell>
        </row>
        <row r="124">
          <cell r="E124">
            <v>168153916.06061113</v>
          </cell>
        </row>
        <row r="127">
          <cell r="E127">
            <v>397827513.9147146</v>
          </cell>
        </row>
      </sheetData>
      <sheetData sheetId="2">
        <row r="106">
          <cell r="E106">
            <v>360330591.42521244</v>
          </cell>
        </row>
      </sheetData>
      <sheetData sheetId="3">
        <row r="115">
          <cell r="G115">
            <v>245909091</v>
          </cell>
        </row>
        <row r="117">
          <cell r="G117">
            <v>34084086</v>
          </cell>
        </row>
      </sheetData>
      <sheetData sheetId="4">
        <row r="122">
          <cell r="F122">
            <v>32296260</v>
          </cell>
        </row>
        <row r="126">
          <cell r="F126">
            <v>194586776.20999998</v>
          </cell>
        </row>
      </sheetData>
      <sheetData sheetId="5">
        <row r="17">
          <cell r="E17">
            <v>10491100216</v>
          </cell>
        </row>
        <row r="18">
          <cell r="E18">
            <v>721105237</v>
          </cell>
        </row>
        <row r="20">
          <cell r="E20">
            <v>20082579929</v>
          </cell>
        </row>
        <row r="74">
          <cell r="D74">
            <v>1676971647.3637295</v>
          </cell>
          <cell r="E74">
            <v>1451755335</v>
          </cell>
        </row>
        <row r="75">
          <cell r="D75">
            <v>180000000</v>
          </cell>
        </row>
      </sheetData>
      <sheetData sheetId="8">
        <row r="14">
          <cell r="F14">
            <v>3545210633</v>
          </cell>
        </row>
        <row r="15">
          <cell r="F15">
            <v>1602265358.521769</v>
          </cell>
        </row>
        <row r="17">
          <cell r="F17">
            <v>816877</v>
          </cell>
        </row>
        <row r="20">
          <cell r="F20">
            <v>157686852</v>
          </cell>
        </row>
        <row r="21">
          <cell r="F21">
            <v>311924613.685</v>
          </cell>
        </row>
        <row r="22">
          <cell r="F22">
            <v>1402291771.6049147</v>
          </cell>
        </row>
        <row r="24">
          <cell r="D24">
            <v>197451447</v>
          </cell>
        </row>
        <row r="25">
          <cell r="D25">
            <v>161950342.82458684</v>
          </cell>
        </row>
      </sheetData>
      <sheetData sheetId="9">
        <row r="9">
          <cell r="D9">
            <v>2488539205</v>
          </cell>
          <cell r="H9">
            <v>2743241295.479868</v>
          </cell>
        </row>
        <row r="10">
          <cell r="D10">
            <v>278604158</v>
          </cell>
          <cell r="H10">
            <v>85264632</v>
          </cell>
        </row>
        <row r="11">
          <cell r="H11">
            <v>5000000</v>
          </cell>
        </row>
        <row r="12">
          <cell r="H12">
            <v>9426789219.6</v>
          </cell>
        </row>
        <row r="15">
          <cell r="H15">
            <v>20057534956</v>
          </cell>
        </row>
        <row r="16">
          <cell r="D16">
            <v>0</v>
          </cell>
          <cell r="H16">
            <v>0</v>
          </cell>
        </row>
        <row r="17">
          <cell r="D17">
            <v>51891649</v>
          </cell>
          <cell r="H17">
            <v>19750267.500000004</v>
          </cell>
        </row>
        <row r="19">
          <cell r="D19">
            <v>32727273</v>
          </cell>
          <cell r="H19">
            <v>0</v>
          </cell>
        </row>
        <row r="20">
          <cell r="D20">
            <v>819079924</v>
          </cell>
          <cell r="H20">
            <v>578985874.1154404</v>
          </cell>
        </row>
        <row r="21">
          <cell r="D21">
            <v>1680000</v>
          </cell>
          <cell r="H21">
            <v>0</v>
          </cell>
        </row>
        <row r="22">
          <cell r="D22">
            <v>0</v>
          </cell>
          <cell r="H22">
            <v>0</v>
          </cell>
        </row>
        <row r="23">
          <cell r="D23">
            <v>716394168</v>
          </cell>
          <cell r="H23">
            <v>397633793.436978</v>
          </cell>
        </row>
        <row r="24">
          <cell r="D24">
            <v>7628404049</v>
          </cell>
          <cell r="H24">
            <v>8060234249.666667</v>
          </cell>
        </row>
        <row r="26">
          <cell r="F26">
            <v>0</v>
          </cell>
          <cell r="G26">
            <v>0</v>
          </cell>
        </row>
        <row r="27">
          <cell r="F27">
            <v>0</v>
          </cell>
          <cell r="G27">
            <v>1508300</v>
          </cell>
        </row>
        <row r="28">
          <cell r="F28">
            <v>3790800</v>
          </cell>
          <cell r="G28">
            <v>0</v>
          </cell>
        </row>
        <row r="29">
          <cell r="F29">
            <v>0</v>
          </cell>
          <cell r="G29">
            <v>0</v>
          </cell>
        </row>
        <row r="30">
          <cell r="F30">
            <v>95120768</v>
          </cell>
          <cell r="G30">
            <v>213639866.6199867</v>
          </cell>
        </row>
        <row r="31">
          <cell r="D31">
            <v>2021792825</v>
          </cell>
          <cell r="F31">
            <v>0</v>
          </cell>
          <cell r="G31">
            <v>0</v>
          </cell>
        </row>
        <row r="34">
          <cell r="F34">
            <v>0</v>
          </cell>
          <cell r="G34">
            <v>57487072.05</v>
          </cell>
        </row>
        <row r="35">
          <cell r="F35">
            <v>0</v>
          </cell>
          <cell r="G35">
            <v>6333756</v>
          </cell>
        </row>
        <row r="36">
          <cell r="F36">
            <v>0</v>
          </cell>
          <cell r="G36">
            <v>232225421.75</v>
          </cell>
        </row>
        <row r="37">
          <cell r="F37">
            <v>0</v>
          </cell>
          <cell r="G37">
            <v>0</v>
          </cell>
        </row>
        <row r="38">
          <cell r="F38">
            <v>20007914.795399867</v>
          </cell>
          <cell r="G38">
            <v>154946359.12085414</v>
          </cell>
        </row>
        <row r="39">
          <cell r="E39">
            <v>320117197</v>
          </cell>
          <cell r="F39">
            <v>0</v>
          </cell>
          <cell r="G39">
            <v>50544820.625</v>
          </cell>
        </row>
        <row r="41">
          <cell r="D41">
            <v>1035877797</v>
          </cell>
          <cell r="H41">
            <v>1035877797</v>
          </cell>
        </row>
        <row r="42">
          <cell r="H42">
            <v>10340387757.444445</v>
          </cell>
        </row>
        <row r="43">
          <cell r="D43">
            <v>233500000</v>
          </cell>
          <cell r="H43">
            <v>233500000</v>
          </cell>
        </row>
        <row r="46">
          <cell r="E46">
            <v>8956052124</v>
          </cell>
          <cell r="I46">
            <v>7538621506</v>
          </cell>
        </row>
        <row r="47">
          <cell r="E47">
            <v>485289000</v>
          </cell>
          <cell r="I47">
            <v>379667000</v>
          </cell>
        </row>
        <row r="48">
          <cell r="H48">
            <v>567180237</v>
          </cell>
        </row>
        <row r="50">
          <cell r="E50">
            <v>1011914782</v>
          </cell>
          <cell r="I50">
            <v>1166578122.4</v>
          </cell>
        </row>
        <row r="53">
          <cell r="E53">
            <v>2062914389</v>
          </cell>
          <cell r="I53">
            <v>1907924042</v>
          </cell>
        </row>
        <row r="54">
          <cell r="E54">
            <v>450288634</v>
          </cell>
          <cell r="I54">
            <v>466016884.5918269</v>
          </cell>
        </row>
        <row r="55">
          <cell r="E55">
            <v>0</v>
          </cell>
          <cell r="I55">
            <v>0</v>
          </cell>
        </row>
        <row r="57">
          <cell r="E57">
            <v>279773174</v>
          </cell>
          <cell r="I57">
            <v>203909114.7374004</v>
          </cell>
        </row>
        <row r="58">
          <cell r="E58">
            <v>96396908</v>
          </cell>
          <cell r="I58">
            <v>96396908</v>
          </cell>
        </row>
        <row r="61">
          <cell r="E61">
            <v>19225146</v>
          </cell>
          <cell r="I61">
            <v>22459146</v>
          </cell>
        </row>
        <row r="62">
          <cell r="E62">
            <v>152055584</v>
          </cell>
          <cell r="I62">
            <v>247788265.68</v>
          </cell>
        </row>
        <row r="63">
          <cell r="I63">
            <v>16476405.120000001</v>
          </cell>
        </row>
        <row r="64">
          <cell r="E64">
            <v>11735374</v>
          </cell>
          <cell r="I64">
            <v>10981665.04</v>
          </cell>
        </row>
        <row r="65">
          <cell r="E65">
            <v>2156794490</v>
          </cell>
          <cell r="I65">
            <v>2108778824</v>
          </cell>
        </row>
        <row r="66">
          <cell r="E66">
            <v>14940200</v>
          </cell>
          <cell r="I66">
            <v>17713280</v>
          </cell>
        </row>
        <row r="80">
          <cell r="F80">
            <v>0</v>
          </cell>
        </row>
        <row r="81">
          <cell r="F81">
            <v>1019909091</v>
          </cell>
        </row>
        <row r="83">
          <cell r="F83">
            <v>1688499858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KC Q1.13"/>
      <sheetName val="CDPS"/>
      <sheetName val="PSTH"/>
      <sheetName val="CDKT"/>
      <sheetName val="KD Q1.13"/>
      <sheetName val="LCTTGT-chinh"/>
      <sheetName val="LCTTGT-chinh (2)"/>
      <sheetName val="LCTT-GT-cu"/>
      <sheetName val="LCTT-TT"/>
    </sheetNames>
    <sheetDataSet>
      <sheetData sheetId="3">
        <row r="32">
          <cell r="E32">
            <v>15386182.578181863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K 2012"/>
      <sheetName val="TK 2012"/>
      <sheetName val="CDKT 2012"/>
      <sheetName val="KDTH Q3.12"/>
      <sheetName val="LCTT - GT 2012"/>
      <sheetName val="TMBCTC"/>
      <sheetName val="PS.HP"/>
      <sheetName val="CDKT"/>
      <sheetName val="KQKQ 2012"/>
      <sheetName val="LCTT"/>
      <sheetName val="TMBC"/>
      <sheetName val="SC 01.2012"/>
      <sheetName val="SC 02.2012"/>
    </sheetNames>
    <sheetDataSet>
      <sheetData sheetId="1">
        <row r="19">
          <cell r="H19">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M"/>
      <sheetName val="SO NKC"/>
      <sheetName val="SCTK 111,112"/>
      <sheetName val="SCCacTK"/>
      <sheetName val="PSCT"/>
      <sheetName val="PSTH"/>
      <sheetName val="CDKT"/>
      <sheetName val="KQKD"/>
      <sheetName val="LCTT"/>
      <sheetName val="TMBCTC"/>
      <sheetName val="331"/>
      <sheetName val="131"/>
    </sheetNames>
    <sheetDataSet>
      <sheetData sheetId="6">
        <row r="39">
          <cell r="F39">
            <v>105398837.60000002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M"/>
      <sheetName val="SO NKC"/>
      <sheetName val="SCTK 111,112"/>
      <sheetName val="SCCacTK"/>
      <sheetName val="PSCT"/>
      <sheetName val="PSTH"/>
      <sheetName val="CDKT"/>
      <sheetName val="KQKD"/>
      <sheetName val="LCTT"/>
      <sheetName val="TMBCTC"/>
      <sheetName val="331"/>
      <sheetName val="131"/>
    </sheetNames>
    <sheetDataSet>
      <sheetData sheetId="5">
        <row r="16">
          <cell r="I16">
            <v>179842464.60000002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D.HP"/>
      <sheetName val="CD.QN"/>
      <sheetName val="CD.HCM"/>
      <sheetName val="PS.BD"/>
      <sheetName val="PS.QN"/>
      <sheetName val="PS.HCM"/>
      <sheetName val="KD.HCM"/>
      <sheetName val="PS.HN"/>
      <sheetName val="KD.HN"/>
      <sheetName val="KD.QNN"/>
      <sheetName val="KQKD.HP"/>
      <sheetName val="PS.HP"/>
      <sheetName val="KD.HP"/>
      <sheetName val="BCD KETOAN"/>
      <sheetName val="TMBCTC"/>
      <sheetName val="LCTT-PPGT"/>
      <sheetName val="BCKQKD"/>
      <sheetName val="156"/>
      <sheetName val="331"/>
      <sheetName val="131c"/>
      <sheetName val="131"/>
      <sheetName val="BCD TK"/>
      <sheetName val="KD.cty"/>
      <sheetName val="Sheet1"/>
    </sheetNames>
    <sheetDataSet>
      <sheetData sheetId="14">
        <row r="290">
          <cell r="F290">
            <v>6731689.260000036</v>
          </cell>
        </row>
        <row r="293">
          <cell r="F293">
            <v>306416793</v>
          </cell>
        </row>
        <row r="296">
          <cell r="F296">
            <v>639477964.0694444</v>
          </cell>
        </row>
        <row r="299">
          <cell r="F299">
            <v>1358525595.6819897</v>
          </cell>
        </row>
        <row r="302">
          <cell r="F302">
            <v>2546849604</v>
          </cell>
        </row>
        <row r="305">
          <cell r="F305">
            <v>2157110385.8982706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1"/>
  <sheetViews>
    <sheetView tabSelected="1" zoomScalePageLayoutView="0" workbookViewId="0" topLeftCell="A60">
      <selection activeCell="A84" sqref="A84"/>
    </sheetView>
  </sheetViews>
  <sheetFormatPr defaultColWidth="8.796875" defaultRowHeight="14.25"/>
  <cols>
    <col min="1" max="1" width="42.5" style="3" customWidth="1"/>
    <col min="2" max="2" width="6.5" style="3" customWidth="1"/>
    <col min="3" max="3" width="8.5" style="3" customWidth="1"/>
    <col min="4" max="4" width="15.69921875" style="418" customWidth="1"/>
    <col min="5" max="5" width="17.3984375" style="418" customWidth="1"/>
    <col min="6" max="6" width="16.8984375" style="3" customWidth="1"/>
    <col min="7" max="7" width="12.3984375" style="3" bestFit="1" customWidth="1"/>
    <col min="8" max="16384" width="9" style="3" customWidth="1"/>
  </cols>
  <sheetData>
    <row r="1" spans="1:5" ht="12.75">
      <c r="A1" s="1" t="s">
        <v>0</v>
      </c>
      <c r="B1" s="2"/>
      <c r="C1" s="2"/>
      <c r="D1" s="402"/>
      <c r="E1" s="402"/>
    </row>
    <row r="2" spans="1:5" ht="12.75">
      <c r="A2" s="1" t="s">
        <v>1</v>
      </c>
      <c r="B2" s="4"/>
      <c r="C2" s="4"/>
      <c r="D2" s="402"/>
      <c r="E2" s="402"/>
    </row>
    <row r="3" spans="1:5" ht="12.75">
      <c r="A3" s="5" t="s">
        <v>2</v>
      </c>
      <c r="B3" s="4"/>
      <c r="C3" s="4"/>
      <c r="D3" s="402"/>
      <c r="E3" s="402"/>
    </row>
    <row r="4" spans="1:5" ht="12.75">
      <c r="A4" s="5"/>
      <c r="B4" s="4"/>
      <c r="C4" s="4"/>
      <c r="D4" s="402"/>
      <c r="E4" s="402"/>
    </row>
    <row r="5" spans="1:5" ht="20.25">
      <c r="A5" s="399" t="s">
        <v>3</v>
      </c>
      <c r="B5" s="399"/>
      <c r="C5" s="399"/>
      <c r="D5" s="399"/>
      <c r="E5" s="399"/>
    </row>
    <row r="6" spans="1:5" ht="20.25">
      <c r="A6" s="6" t="s">
        <v>4</v>
      </c>
      <c r="B6" s="6"/>
      <c r="C6" s="6"/>
      <c r="D6" s="403"/>
      <c r="E6" s="403"/>
    </row>
    <row r="7" spans="1:5" ht="15.75">
      <c r="A7" s="400" t="s">
        <v>5</v>
      </c>
      <c r="B7" s="400"/>
      <c r="C7" s="400"/>
      <c r="D7" s="400"/>
      <c r="E7" s="400"/>
    </row>
    <row r="8" spans="1:5" ht="9" customHeight="1" hidden="1">
      <c r="A8" s="401"/>
      <c r="B8" s="401"/>
      <c r="C8" s="401"/>
      <c r="D8" s="401"/>
      <c r="E8" s="401"/>
    </row>
    <row r="9" spans="1:5" ht="12.75">
      <c r="A9" s="4"/>
      <c r="B9" s="4"/>
      <c r="C9" s="4"/>
      <c r="D9" s="402"/>
      <c r="E9" s="404" t="s">
        <v>6</v>
      </c>
    </row>
    <row r="10" spans="1:5" ht="12.75">
      <c r="A10" s="4"/>
      <c r="B10" s="4"/>
      <c r="C10" s="4"/>
      <c r="D10" s="402"/>
      <c r="E10" s="405"/>
    </row>
    <row r="11" spans="1:5" ht="30.75" customHeight="1">
      <c r="A11" s="7" t="s">
        <v>7</v>
      </c>
      <c r="B11" s="7" t="s">
        <v>8</v>
      </c>
      <c r="C11" s="7" t="s">
        <v>9</v>
      </c>
      <c r="D11" s="406" t="s">
        <v>10</v>
      </c>
      <c r="E11" s="406" t="s">
        <v>11</v>
      </c>
    </row>
    <row r="12" spans="1:5" ht="15.75" customHeight="1">
      <c r="A12" s="8" t="s">
        <v>12</v>
      </c>
      <c r="B12" s="9">
        <v>100</v>
      </c>
      <c r="C12" s="9"/>
      <c r="D12" s="407">
        <v>42062399548</v>
      </c>
      <c r="E12" s="407">
        <v>43491948273</v>
      </c>
    </row>
    <row r="13" spans="1:5" ht="15.75" customHeight="1">
      <c r="A13" s="10" t="s">
        <v>13</v>
      </c>
      <c r="B13" s="11">
        <v>110</v>
      </c>
      <c r="C13" s="11" t="s">
        <v>14</v>
      </c>
      <c r="D13" s="408">
        <v>2833505927</v>
      </c>
      <c r="E13" s="408">
        <v>2767143363</v>
      </c>
    </row>
    <row r="14" spans="1:7" ht="15.75" customHeight="1">
      <c r="A14" s="12" t="s">
        <v>15</v>
      </c>
      <c r="B14" s="13">
        <v>111</v>
      </c>
      <c r="C14" s="13"/>
      <c r="D14" s="409">
        <v>2833505927</v>
      </c>
      <c r="E14" s="409">
        <v>2767143363</v>
      </c>
      <c r="G14" s="14"/>
    </row>
    <row r="15" spans="1:5" ht="15.75" customHeight="1">
      <c r="A15" s="10" t="s">
        <v>16</v>
      </c>
      <c r="B15" s="11">
        <v>120</v>
      </c>
      <c r="C15" s="11"/>
      <c r="D15" s="409">
        <v>0</v>
      </c>
      <c r="E15" s="409">
        <v>0</v>
      </c>
    </row>
    <row r="16" spans="1:5" ht="15.75" customHeight="1">
      <c r="A16" s="10" t="s">
        <v>17</v>
      </c>
      <c r="B16" s="11">
        <v>130</v>
      </c>
      <c r="C16" s="11" t="s">
        <v>18</v>
      </c>
      <c r="D16" s="408">
        <v>30051504413</v>
      </c>
      <c r="E16" s="408">
        <v>31294785382</v>
      </c>
    </row>
    <row r="17" spans="1:5" ht="15.75" customHeight="1">
      <c r="A17" s="12" t="s">
        <v>19</v>
      </c>
      <c r="B17" s="13">
        <v>131</v>
      </c>
      <c r="C17" s="13"/>
      <c r="D17" s="409">
        <v>9426789220</v>
      </c>
      <c r="E17" s="409">
        <v>10491100216</v>
      </c>
    </row>
    <row r="18" spans="1:5" ht="15.75" customHeight="1">
      <c r="A18" s="12" t="s">
        <v>20</v>
      </c>
      <c r="B18" s="13">
        <v>132</v>
      </c>
      <c r="C18" s="13"/>
      <c r="D18" s="409">
        <v>567180237</v>
      </c>
      <c r="E18" s="409">
        <v>721105237</v>
      </c>
    </row>
    <row r="19" spans="1:5" ht="15.75" customHeight="1">
      <c r="A19" s="12" t="s">
        <v>21</v>
      </c>
      <c r="B19" s="13">
        <v>133</v>
      </c>
      <c r="C19" s="13"/>
      <c r="D19" s="409"/>
      <c r="E19" s="410"/>
    </row>
    <row r="20" spans="1:5" ht="15.75" customHeight="1">
      <c r="A20" s="12" t="s">
        <v>22</v>
      </c>
      <c r="B20" s="13">
        <v>135</v>
      </c>
      <c r="C20" s="13"/>
      <c r="D20" s="409">
        <v>20057534956</v>
      </c>
      <c r="E20" s="409">
        <v>20082579929</v>
      </c>
    </row>
    <row r="21" spans="1:5" ht="15.75" customHeight="1">
      <c r="A21" s="10" t="s">
        <v>23</v>
      </c>
      <c r="B21" s="11">
        <v>140</v>
      </c>
      <c r="C21" s="11" t="s">
        <v>24</v>
      </c>
      <c r="D21" s="408">
        <v>9036853919</v>
      </c>
      <c r="E21" s="408">
        <v>9198285414</v>
      </c>
    </row>
    <row r="22" spans="1:5" ht="15.75" customHeight="1">
      <c r="A22" s="12" t="s">
        <v>25</v>
      </c>
      <c r="B22" s="13">
        <v>141</v>
      </c>
      <c r="C22" s="13"/>
      <c r="D22" s="409">
        <v>9036853919</v>
      </c>
      <c r="E22" s="409">
        <v>9198285414</v>
      </c>
    </row>
    <row r="23" spans="1:5" ht="15.75" customHeight="1">
      <c r="A23" s="10" t="s">
        <v>26</v>
      </c>
      <c r="B23" s="11">
        <v>150</v>
      </c>
      <c r="C23" s="11"/>
      <c r="D23" s="408">
        <v>140535289</v>
      </c>
      <c r="E23" s="408">
        <v>231734114</v>
      </c>
    </row>
    <row r="24" spans="1:5" ht="15.75" customHeight="1">
      <c r="A24" s="12" t="s">
        <v>27</v>
      </c>
      <c r="B24" s="13">
        <v>151</v>
      </c>
      <c r="C24" s="13" t="s">
        <v>28</v>
      </c>
      <c r="D24" s="409">
        <v>19750268</v>
      </c>
      <c r="E24" s="409">
        <v>51891649</v>
      </c>
    </row>
    <row r="25" spans="1:5" ht="15.75" customHeight="1">
      <c r="A25" s="12" t="s">
        <v>29</v>
      </c>
      <c r="B25" s="13">
        <v>152</v>
      </c>
      <c r="C25" s="13" t="s">
        <v>30</v>
      </c>
      <c r="D25" s="409">
        <v>120785021</v>
      </c>
      <c r="E25" s="409">
        <v>179842465</v>
      </c>
    </row>
    <row r="26" spans="1:5" ht="15.75" customHeight="1">
      <c r="A26" s="12" t="s">
        <v>31</v>
      </c>
      <c r="B26" s="13">
        <v>154</v>
      </c>
      <c r="C26" s="13"/>
      <c r="D26" s="409">
        <v>0</v>
      </c>
      <c r="E26" s="409">
        <v>0</v>
      </c>
    </row>
    <row r="27" spans="1:5" ht="15.75" customHeight="1">
      <c r="A27" s="12" t="s">
        <v>32</v>
      </c>
      <c r="B27" s="13">
        <v>155</v>
      </c>
      <c r="C27" s="13" t="s">
        <v>33</v>
      </c>
      <c r="D27" s="409">
        <v>0</v>
      </c>
      <c r="E27" s="409">
        <v>0</v>
      </c>
    </row>
    <row r="28" spans="1:5" ht="15.75" customHeight="1">
      <c r="A28" s="8" t="s">
        <v>34</v>
      </c>
      <c r="B28" s="9">
        <v>200</v>
      </c>
      <c r="C28" s="9"/>
      <c r="D28" s="407">
        <v>32480476582</v>
      </c>
      <c r="E28" s="407">
        <v>33110730012</v>
      </c>
    </row>
    <row r="29" spans="1:5" ht="15.75" customHeight="1">
      <c r="A29" s="10" t="s">
        <v>35</v>
      </c>
      <c r="B29" s="11">
        <v>210</v>
      </c>
      <c r="C29" s="11"/>
      <c r="D29" s="409"/>
      <c r="E29" s="408"/>
    </row>
    <row r="30" spans="1:5" ht="15.75" customHeight="1">
      <c r="A30" s="10" t="s">
        <v>36</v>
      </c>
      <c r="B30" s="11">
        <v>220</v>
      </c>
      <c r="C30" s="11"/>
      <c r="D30" s="408">
        <v>21906588825</v>
      </c>
      <c r="E30" s="408">
        <v>22504354938</v>
      </c>
    </row>
    <row r="31" spans="1:5" ht="15.75" customHeight="1">
      <c r="A31" s="12" t="s">
        <v>37</v>
      </c>
      <c r="B31" s="13">
        <v>221</v>
      </c>
      <c r="C31" s="13" t="s">
        <v>38</v>
      </c>
      <c r="D31" s="409">
        <v>19219580220</v>
      </c>
      <c r="E31" s="409">
        <v>19766801513</v>
      </c>
    </row>
    <row r="32" spans="1:5" ht="15.75" customHeight="1">
      <c r="A32" s="12" t="s">
        <v>39</v>
      </c>
      <c r="B32" s="13">
        <v>222</v>
      </c>
      <c r="C32" s="13"/>
      <c r="D32" s="409">
        <v>23060092759</v>
      </c>
      <c r="E32" s="409">
        <v>23176329358</v>
      </c>
    </row>
    <row r="33" spans="1:6" ht="15.75" customHeight="1">
      <c r="A33" s="12" t="s">
        <v>40</v>
      </c>
      <c r="B33" s="13">
        <v>223</v>
      </c>
      <c r="C33" s="13"/>
      <c r="D33" s="409">
        <v>-3840512539</v>
      </c>
      <c r="E33" s="409">
        <v>-3409527845</v>
      </c>
      <c r="F33" s="14"/>
    </row>
    <row r="34" spans="1:6" ht="15.75" customHeight="1">
      <c r="A34" s="12" t="s">
        <v>41</v>
      </c>
      <c r="B34" s="13">
        <v>224</v>
      </c>
      <c r="C34" s="13" t="s">
        <v>42</v>
      </c>
      <c r="D34" s="409">
        <v>1651130807</v>
      </c>
      <c r="E34" s="409">
        <v>1701675628</v>
      </c>
      <c r="F34" s="14"/>
    </row>
    <row r="35" spans="1:6" ht="15.75" customHeight="1">
      <c r="A35" s="12" t="s">
        <v>39</v>
      </c>
      <c r="B35" s="13">
        <v>225</v>
      </c>
      <c r="C35" s="13"/>
      <c r="D35" s="409">
        <v>2021792825</v>
      </c>
      <c r="E35" s="409">
        <v>2021792825</v>
      </c>
      <c r="F35" s="14"/>
    </row>
    <row r="36" spans="1:6" ht="15.75" customHeight="1">
      <c r="A36" s="12" t="s">
        <v>40</v>
      </c>
      <c r="B36" s="13">
        <v>226</v>
      </c>
      <c r="C36" s="11"/>
      <c r="D36" s="409">
        <v>-370662018</v>
      </c>
      <c r="E36" s="409">
        <v>-320117197</v>
      </c>
      <c r="F36" s="14"/>
    </row>
    <row r="37" spans="1:6" ht="15.75" customHeight="1">
      <c r="A37" s="12" t="s">
        <v>43</v>
      </c>
      <c r="B37" s="13">
        <v>227</v>
      </c>
      <c r="C37" s="13"/>
      <c r="D37" s="409">
        <v>0</v>
      </c>
      <c r="E37" s="409">
        <v>0</v>
      </c>
      <c r="F37" s="14"/>
    </row>
    <row r="38" spans="1:5" ht="15.75" customHeight="1">
      <c r="A38" s="12" t="s">
        <v>39</v>
      </c>
      <c r="B38" s="13">
        <v>228</v>
      </c>
      <c r="C38" s="13"/>
      <c r="D38" s="409">
        <v>0</v>
      </c>
      <c r="E38" s="409">
        <v>0</v>
      </c>
    </row>
    <row r="39" spans="1:5" ht="15.75" customHeight="1">
      <c r="A39" s="12" t="s">
        <v>40</v>
      </c>
      <c r="B39" s="13">
        <v>229</v>
      </c>
      <c r="C39" s="11"/>
      <c r="D39" s="409">
        <v>0</v>
      </c>
      <c r="E39" s="409">
        <v>0</v>
      </c>
    </row>
    <row r="40" spans="1:5" ht="15.75" customHeight="1">
      <c r="A40" s="12" t="s">
        <v>44</v>
      </c>
      <c r="B40" s="13">
        <v>230</v>
      </c>
      <c r="C40" s="13" t="s">
        <v>45</v>
      </c>
      <c r="D40" s="409">
        <v>1035877798</v>
      </c>
      <c r="E40" s="409">
        <v>1035877797</v>
      </c>
    </row>
    <row r="41" spans="1:5" ht="15.75" customHeight="1">
      <c r="A41" s="10" t="s">
        <v>46</v>
      </c>
      <c r="B41" s="11">
        <v>240</v>
      </c>
      <c r="C41" s="11"/>
      <c r="D41" s="409">
        <v>0</v>
      </c>
      <c r="E41" s="409">
        <v>0</v>
      </c>
    </row>
    <row r="42" spans="1:5" ht="15.75" customHeight="1">
      <c r="A42" s="10" t="s">
        <v>47</v>
      </c>
      <c r="B42" s="11">
        <v>250</v>
      </c>
      <c r="C42" s="11"/>
      <c r="D42" s="409">
        <v>0</v>
      </c>
      <c r="E42" s="409">
        <v>0</v>
      </c>
    </row>
    <row r="43" spans="1:5" ht="15.75" customHeight="1">
      <c r="A43" s="10" t="s">
        <v>48</v>
      </c>
      <c r="B43" s="11">
        <v>260</v>
      </c>
      <c r="C43" s="11"/>
      <c r="D43" s="408">
        <v>10573887757</v>
      </c>
      <c r="E43" s="408">
        <v>10606375074</v>
      </c>
    </row>
    <row r="44" spans="1:5" ht="15.75" customHeight="1">
      <c r="A44" s="12" t="s">
        <v>49</v>
      </c>
      <c r="B44" s="13">
        <v>261</v>
      </c>
      <c r="C44" s="13" t="s">
        <v>50</v>
      </c>
      <c r="D44" s="409">
        <v>10340387757</v>
      </c>
      <c r="E44" s="409">
        <v>10372875074</v>
      </c>
    </row>
    <row r="45" spans="1:5" ht="15.75" customHeight="1">
      <c r="A45" s="12" t="s">
        <v>51</v>
      </c>
      <c r="B45" s="13">
        <v>262</v>
      </c>
      <c r="C45" s="13"/>
      <c r="D45" s="409">
        <v>0</v>
      </c>
      <c r="E45" s="409">
        <v>0</v>
      </c>
    </row>
    <row r="46" spans="1:5" ht="15.75" customHeight="1">
      <c r="A46" s="12" t="s">
        <v>52</v>
      </c>
      <c r="B46" s="13">
        <v>268</v>
      </c>
      <c r="C46" s="13" t="s">
        <v>53</v>
      </c>
      <c r="D46" s="409">
        <v>233500000</v>
      </c>
      <c r="E46" s="409">
        <v>233500000</v>
      </c>
    </row>
    <row r="47" spans="1:7" ht="20.25" customHeight="1">
      <c r="A47" s="9" t="s">
        <v>54</v>
      </c>
      <c r="B47" s="15">
        <v>270</v>
      </c>
      <c r="C47" s="16"/>
      <c r="D47" s="407">
        <v>74542876130</v>
      </c>
      <c r="E47" s="407">
        <v>76602678285</v>
      </c>
      <c r="F47" s="17"/>
      <c r="G47" s="18"/>
    </row>
    <row r="48" spans="1:5" ht="12.75" hidden="1">
      <c r="A48" s="19"/>
      <c r="B48" s="19"/>
      <c r="C48" s="12"/>
      <c r="D48" s="408"/>
      <c r="E48" s="408"/>
    </row>
    <row r="49" spans="1:5" ht="12.75" hidden="1">
      <c r="A49" s="12"/>
      <c r="B49" s="13"/>
      <c r="C49" s="12"/>
      <c r="D49" s="408"/>
      <c r="E49" s="408"/>
    </row>
    <row r="50" spans="1:5" ht="12.75" hidden="1">
      <c r="A50" s="11">
        <v>1</v>
      </c>
      <c r="B50" s="11">
        <v>2</v>
      </c>
      <c r="C50" s="11">
        <v>3</v>
      </c>
      <c r="D50" s="411">
        <v>4</v>
      </c>
      <c r="E50" s="411">
        <v>4</v>
      </c>
    </row>
    <row r="51" spans="1:5" ht="12.75">
      <c r="A51" s="11"/>
      <c r="B51" s="11"/>
      <c r="C51" s="11"/>
      <c r="D51" s="411"/>
      <c r="E51" s="411"/>
    </row>
    <row r="52" spans="1:5" ht="12.75">
      <c r="A52" s="11"/>
      <c r="B52" s="11"/>
      <c r="C52" s="11"/>
      <c r="D52" s="411"/>
      <c r="E52" s="411"/>
    </row>
    <row r="53" spans="1:5" ht="25.5">
      <c r="A53" s="9" t="s">
        <v>55</v>
      </c>
      <c r="B53" s="7" t="s">
        <v>8</v>
      </c>
      <c r="C53" s="7" t="s">
        <v>9</v>
      </c>
      <c r="D53" s="406" t="s">
        <v>10</v>
      </c>
      <c r="E53" s="406" t="s">
        <v>11</v>
      </c>
    </row>
    <row r="54" spans="1:5" ht="15" customHeight="1">
      <c r="A54" s="10" t="s">
        <v>56</v>
      </c>
      <c r="B54" s="11">
        <v>300</v>
      </c>
      <c r="C54" s="13"/>
      <c r="D54" s="408">
        <v>17685904483</v>
      </c>
      <c r="E54" s="408">
        <v>19970922950</v>
      </c>
    </row>
    <row r="55" spans="1:5" ht="15" customHeight="1">
      <c r="A55" s="10" t="s">
        <v>57</v>
      </c>
      <c r="B55" s="11">
        <v>310</v>
      </c>
      <c r="C55" s="13"/>
      <c r="D55" s="408">
        <v>16753954333</v>
      </c>
      <c r="E55" s="408">
        <v>19038972800</v>
      </c>
    </row>
    <row r="56" spans="1:6" ht="15" customHeight="1">
      <c r="A56" s="12" t="s">
        <v>58</v>
      </c>
      <c r="B56" s="13">
        <v>311</v>
      </c>
      <c r="C56" s="13" t="s">
        <v>59</v>
      </c>
      <c r="D56" s="409">
        <v>2438643168</v>
      </c>
      <c r="E56" s="409">
        <v>3209592995</v>
      </c>
      <c r="F56" s="14"/>
    </row>
    <row r="57" spans="1:5" ht="15" customHeight="1">
      <c r="A57" s="12" t="s">
        <v>60</v>
      </c>
      <c r="B57" s="13">
        <v>312</v>
      </c>
      <c r="C57" s="20" t="s">
        <v>61</v>
      </c>
      <c r="D57" s="409">
        <v>7538621506</v>
      </c>
      <c r="E57" s="409">
        <v>8956052124</v>
      </c>
    </row>
    <row r="58" spans="1:5" ht="15" customHeight="1">
      <c r="A58" s="12" t="s">
        <v>62</v>
      </c>
      <c r="B58" s="13">
        <v>313</v>
      </c>
      <c r="C58" s="20" t="s">
        <v>61</v>
      </c>
      <c r="D58" s="409">
        <v>379667000</v>
      </c>
      <c r="E58" s="409">
        <v>485289000</v>
      </c>
    </row>
    <row r="59" spans="1:6" ht="15" customHeight="1">
      <c r="A59" s="12" t="s">
        <v>63</v>
      </c>
      <c r="B59" s="13">
        <v>314</v>
      </c>
      <c r="C59" s="20" t="s">
        <v>64</v>
      </c>
      <c r="D59" s="409">
        <v>3540519049</v>
      </c>
      <c r="E59" s="409">
        <v>3525117805</v>
      </c>
      <c r="F59" s="18"/>
    </row>
    <row r="60" spans="1:5" ht="15" customHeight="1">
      <c r="A60" s="12" t="s">
        <v>65</v>
      </c>
      <c r="B60" s="13">
        <v>315</v>
      </c>
      <c r="C60" s="20" t="s">
        <v>61</v>
      </c>
      <c r="D60" s="409">
        <v>203909115</v>
      </c>
      <c r="E60" s="409">
        <v>279773174</v>
      </c>
    </row>
    <row r="61" spans="1:5" ht="15" customHeight="1">
      <c r="A61" s="12" t="s">
        <v>66</v>
      </c>
      <c r="B61" s="13">
        <v>316</v>
      </c>
      <c r="C61" s="20" t="s">
        <v>61</v>
      </c>
      <c r="D61" s="409">
        <v>96396909</v>
      </c>
      <c r="E61" s="409">
        <v>96396908</v>
      </c>
    </row>
    <row r="62" spans="1:5" ht="15" customHeight="1">
      <c r="A62" s="12" t="s">
        <v>67</v>
      </c>
      <c r="B62" s="13">
        <v>317</v>
      </c>
      <c r="C62" s="20"/>
      <c r="D62" s="409"/>
      <c r="E62" s="409"/>
    </row>
    <row r="63" spans="1:5" ht="15" customHeight="1">
      <c r="A63" s="12" t="s">
        <v>68</v>
      </c>
      <c r="B63" s="13">
        <v>318</v>
      </c>
      <c r="C63" s="20"/>
      <c r="D63" s="409"/>
      <c r="E63" s="409"/>
    </row>
    <row r="64" spans="1:5" ht="15" customHeight="1">
      <c r="A64" s="12" t="s">
        <v>69</v>
      </c>
      <c r="B64" s="13">
        <v>319</v>
      </c>
      <c r="C64" s="20" t="s">
        <v>70</v>
      </c>
      <c r="D64" s="409">
        <v>2424197586</v>
      </c>
      <c r="E64" s="409">
        <v>2354750794</v>
      </c>
    </row>
    <row r="65" spans="1:5" ht="15" customHeight="1">
      <c r="A65" s="12" t="s">
        <v>71</v>
      </c>
      <c r="B65" s="13">
        <v>323</v>
      </c>
      <c r="C65" s="20"/>
      <c r="D65" s="409">
        <v>132000000</v>
      </c>
      <c r="E65" s="409">
        <v>132000000</v>
      </c>
    </row>
    <row r="66" spans="1:5" ht="15" customHeight="1">
      <c r="A66" s="10" t="s">
        <v>72</v>
      </c>
      <c r="B66" s="11">
        <v>330</v>
      </c>
      <c r="C66" s="11"/>
      <c r="D66" s="408">
        <v>931950150</v>
      </c>
      <c r="E66" s="408">
        <v>931950150</v>
      </c>
    </row>
    <row r="67" spans="1:5" ht="15" customHeight="1">
      <c r="A67" s="12" t="s">
        <v>73</v>
      </c>
      <c r="B67" s="13">
        <v>331</v>
      </c>
      <c r="C67" s="13"/>
      <c r="D67" s="409">
        <v>0</v>
      </c>
      <c r="E67" s="410">
        <v>0</v>
      </c>
    </row>
    <row r="68" spans="1:5" ht="15" customHeight="1">
      <c r="A68" s="12" t="s">
        <v>74</v>
      </c>
      <c r="B68" s="13">
        <v>332</v>
      </c>
      <c r="C68" s="13"/>
      <c r="D68" s="409">
        <v>0</v>
      </c>
      <c r="E68" s="410">
        <v>0</v>
      </c>
    </row>
    <row r="69" spans="1:6" ht="15" customHeight="1">
      <c r="A69" s="12" t="s">
        <v>75</v>
      </c>
      <c r="B69" s="13">
        <v>334</v>
      </c>
      <c r="C69" s="13"/>
      <c r="D69" s="409">
        <v>931950150</v>
      </c>
      <c r="E69" s="409">
        <v>931950150</v>
      </c>
      <c r="F69" s="21"/>
    </row>
    <row r="70" spans="1:6" ht="15" customHeight="1">
      <c r="A70" s="12" t="s">
        <v>76</v>
      </c>
      <c r="B70" s="13">
        <v>335</v>
      </c>
      <c r="C70" s="13"/>
      <c r="D70" s="409"/>
      <c r="E70" s="409"/>
      <c r="F70" s="21"/>
    </row>
    <row r="71" spans="1:6" ht="15" customHeight="1">
      <c r="A71" s="8" t="s">
        <v>77</v>
      </c>
      <c r="B71" s="9">
        <v>400</v>
      </c>
      <c r="C71" s="9"/>
      <c r="D71" s="407">
        <v>56856971647</v>
      </c>
      <c r="E71" s="407">
        <v>56631755335</v>
      </c>
      <c r="F71" s="21"/>
    </row>
    <row r="72" spans="1:6" ht="15" customHeight="1">
      <c r="A72" s="10" t="s">
        <v>78</v>
      </c>
      <c r="B72" s="11">
        <v>410</v>
      </c>
      <c r="C72" s="11" t="s">
        <v>79</v>
      </c>
      <c r="D72" s="408">
        <v>56856971647</v>
      </c>
      <c r="E72" s="408">
        <v>56631755335</v>
      </c>
      <c r="F72" s="21"/>
    </row>
    <row r="73" spans="1:5" ht="15" customHeight="1">
      <c r="A73" s="12" t="s">
        <v>80</v>
      </c>
      <c r="B73" s="13">
        <v>411</v>
      </c>
      <c r="C73" s="13"/>
      <c r="D73" s="409">
        <v>55000000000</v>
      </c>
      <c r="E73" s="409">
        <v>55000000000</v>
      </c>
    </row>
    <row r="74" spans="1:7" ht="15" customHeight="1">
      <c r="A74" s="12" t="s">
        <v>81</v>
      </c>
      <c r="B74" s="13">
        <v>420</v>
      </c>
      <c r="C74" s="13"/>
      <c r="D74" s="409">
        <v>1676971647</v>
      </c>
      <c r="E74" s="409">
        <v>1451755335</v>
      </c>
      <c r="F74" s="14"/>
      <c r="G74" s="14"/>
    </row>
    <row r="75" spans="1:7" ht="15" customHeight="1">
      <c r="A75" s="12" t="s">
        <v>82</v>
      </c>
      <c r="B75" s="13">
        <v>417</v>
      </c>
      <c r="C75" s="13"/>
      <c r="D75" s="412">
        <v>180000000</v>
      </c>
      <c r="E75" s="409">
        <v>180000000</v>
      </c>
      <c r="F75" s="14"/>
      <c r="G75" s="14"/>
    </row>
    <row r="76" spans="1:5" ht="15" customHeight="1">
      <c r="A76" s="10" t="s">
        <v>83</v>
      </c>
      <c r="B76" s="11">
        <v>430</v>
      </c>
      <c r="C76" s="11"/>
      <c r="D76" s="408">
        <v>0</v>
      </c>
      <c r="E76" s="408">
        <v>0</v>
      </c>
    </row>
    <row r="77" spans="1:5" ht="15" customHeight="1">
      <c r="A77" s="12" t="s">
        <v>84</v>
      </c>
      <c r="B77" s="13">
        <v>432</v>
      </c>
      <c r="C77" s="13"/>
      <c r="D77" s="409">
        <v>0</v>
      </c>
      <c r="E77" s="410">
        <v>0</v>
      </c>
    </row>
    <row r="78" spans="1:5" ht="15" customHeight="1">
      <c r="A78" s="12" t="s">
        <v>85</v>
      </c>
      <c r="B78" s="13">
        <v>433</v>
      </c>
      <c r="C78" s="11"/>
      <c r="D78" s="409">
        <v>0</v>
      </c>
      <c r="E78" s="410">
        <v>0</v>
      </c>
    </row>
    <row r="79" spans="1:7" ht="20.25" customHeight="1">
      <c r="A79" s="9" t="s">
        <v>86</v>
      </c>
      <c r="B79" s="9">
        <v>440</v>
      </c>
      <c r="C79" s="9"/>
      <c r="D79" s="407">
        <v>74542876130</v>
      </c>
      <c r="E79" s="407">
        <v>76602678285</v>
      </c>
      <c r="F79" s="17"/>
      <c r="G79" s="18"/>
    </row>
    <row r="80" spans="1:6" ht="13.5" customHeight="1">
      <c r="A80" s="22"/>
      <c r="B80" s="23"/>
      <c r="C80" s="23"/>
      <c r="D80" s="402"/>
      <c r="E80" s="402"/>
      <c r="F80" s="18"/>
    </row>
    <row r="81" spans="1:5" s="27" customFormat="1" ht="14.25">
      <c r="A81" s="24"/>
      <c r="B81" s="25"/>
      <c r="C81" s="26"/>
      <c r="D81" s="413" t="s">
        <v>87</v>
      </c>
      <c r="E81" s="414"/>
    </row>
    <row r="82" spans="1:5" s="27" customFormat="1" ht="14.25">
      <c r="A82" s="24"/>
      <c r="B82" s="25"/>
      <c r="C82" s="26"/>
      <c r="D82" s="414"/>
      <c r="E82" s="414"/>
    </row>
    <row r="83" spans="1:5" s="27" customFormat="1" ht="14.25">
      <c r="A83" s="23" t="s">
        <v>88</v>
      </c>
      <c r="B83" s="358" t="s">
        <v>89</v>
      </c>
      <c r="C83" s="358"/>
      <c r="D83" s="415" t="s">
        <v>90</v>
      </c>
      <c r="E83" s="415"/>
    </row>
    <row r="84" spans="1:5" s="27" customFormat="1" ht="14.25">
      <c r="A84" s="23"/>
      <c r="B84" s="23"/>
      <c r="C84" s="23"/>
      <c r="D84" s="414"/>
      <c r="E84" s="414"/>
    </row>
    <row r="85" spans="1:5" s="27" customFormat="1" ht="14.25">
      <c r="A85" s="23"/>
      <c r="B85" s="23"/>
      <c r="C85" s="23"/>
      <c r="D85" s="414"/>
      <c r="E85" s="414"/>
    </row>
    <row r="86" spans="1:5" s="27" customFormat="1" ht="14.25">
      <c r="A86" s="28"/>
      <c r="B86" s="29"/>
      <c r="C86" s="28"/>
      <c r="D86" s="416"/>
      <c r="E86" s="416"/>
    </row>
    <row r="87" spans="1:5" s="27" customFormat="1" ht="14.25">
      <c r="A87" s="25"/>
      <c r="B87" s="25"/>
      <c r="C87" s="25"/>
      <c r="D87" s="417"/>
      <c r="E87" s="417"/>
    </row>
    <row r="88" spans="1:5" s="27" customFormat="1" ht="14.25">
      <c r="A88" s="23" t="s">
        <v>91</v>
      </c>
      <c r="B88" s="358" t="s">
        <v>92</v>
      </c>
      <c r="C88" s="358"/>
      <c r="D88" s="415" t="s">
        <v>93</v>
      </c>
      <c r="E88" s="415"/>
    </row>
    <row r="89" spans="3:5" s="27" customFormat="1" ht="14.25">
      <c r="C89" s="25"/>
      <c r="D89" s="417"/>
      <c r="E89" s="417"/>
    </row>
    <row r="90" spans="3:5" s="27" customFormat="1" ht="14.25">
      <c r="C90" s="25"/>
      <c r="D90" s="417"/>
      <c r="E90" s="417"/>
    </row>
    <row r="91" spans="3:5" s="27" customFormat="1" ht="14.25">
      <c r="C91" s="25"/>
      <c r="D91" s="417"/>
      <c r="E91" s="417"/>
    </row>
    <row r="92" spans="3:5" s="27" customFormat="1" ht="14.25">
      <c r="C92" s="25"/>
      <c r="D92" s="417"/>
      <c r="E92" s="417"/>
    </row>
    <row r="93" spans="4:5" s="27" customFormat="1" ht="14.25">
      <c r="D93" s="417"/>
      <c r="E93" s="417"/>
    </row>
    <row r="94" spans="4:5" s="27" customFormat="1" ht="14.25">
      <c r="D94" s="417"/>
      <c r="E94" s="417"/>
    </row>
    <row r="95" spans="4:5" s="27" customFormat="1" ht="14.25">
      <c r="D95" s="417"/>
      <c r="E95" s="417"/>
    </row>
    <row r="96" spans="4:5" s="27" customFormat="1" ht="14.25">
      <c r="D96" s="417"/>
      <c r="E96" s="417"/>
    </row>
    <row r="97" spans="4:5" s="27" customFormat="1" ht="14.25">
      <c r="D97" s="417"/>
      <c r="E97" s="417"/>
    </row>
    <row r="98" spans="4:5" s="27" customFormat="1" ht="14.25">
      <c r="D98" s="417"/>
      <c r="E98" s="417"/>
    </row>
    <row r="99" spans="4:5" s="27" customFormat="1" ht="14.25">
      <c r="D99" s="417"/>
      <c r="E99" s="417"/>
    </row>
    <row r="100" spans="4:5" s="27" customFormat="1" ht="14.25">
      <c r="D100" s="417"/>
      <c r="E100" s="417"/>
    </row>
    <row r="101" spans="4:5" s="27" customFormat="1" ht="14.25">
      <c r="D101" s="417"/>
      <c r="E101" s="417"/>
    </row>
    <row r="102" spans="4:5" s="27" customFormat="1" ht="14.25">
      <c r="D102" s="417"/>
      <c r="E102" s="417"/>
    </row>
    <row r="103" spans="4:5" s="27" customFormat="1" ht="14.25">
      <c r="D103" s="417"/>
      <c r="E103" s="417"/>
    </row>
    <row r="104" spans="4:5" s="27" customFormat="1" ht="14.25">
      <c r="D104" s="417"/>
      <c r="E104" s="417"/>
    </row>
    <row r="105" spans="4:5" s="27" customFormat="1" ht="14.25">
      <c r="D105" s="417"/>
      <c r="E105" s="417"/>
    </row>
    <row r="106" spans="4:5" s="27" customFormat="1" ht="14.25">
      <c r="D106" s="417"/>
      <c r="E106" s="417"/>
    </row>
    <row r="107" spans="4:5" s="27" customFormat="1" ht="14.25">
      <c r="D107" s="417"/>
      <c r="E107" s="417"/>
    </row>
    <row r="108" spans="4:5" s="27" customFormat="1" ht="14.25">
      <c r="D108" s="417"/>
      <c r="E108" s="417"/>
    </row>
    <row r="109" spans="4:5" s="27" customFormat="1" ht="14.25">
      <c r="D109" s="417"/>
      <c r="E109" s="417"/>
    </row>
    <row r="110" spans="4:5" s="27" customFormat="1" ht="14.25">
      <c r="D110" s="417"/>
      <c r="E110" s="417"/>
    </row>
    <row r="111" spans="4:5" s="27" customFormat="1" ht="14.25">
      <c r="D111" s="417"/>
      <c r="E111" s="417"/>
    </row>
    <row r="112" spans="4:5" s="27" customFormat="1" ht="14.25">
      <c r="D112" s="417"/>
      <c r="E112" s="417"/>
    </row>
    <row r="113" spans="4:5" s="27" customFormat="1" ht="14.25">
      <c r="D113" s="417"/>
      <c r="E113" s="417"/>
    </row>
    <row r="114" spans="4:5" s="27" customFormat="1" ht="14.25">
      <c r="D114" s="417"/>
      <c r="E114" s="417"/>
    </row>
    <row r="115" spans="4:5" s="27" customFormat="1" ht="14.25">
      <c r="D115" s="417"/>
      <c r="E115" s="417"/>
    </row>
    <row r="116" spans="4:5" s="27" customFormat="1" ht="14.25">
      <c r="D116" s="417"/>
      <c r="E116" s="417"/>
    </row>
    <row r="117" spans="4:5" s="27" customFormat="1" ht="14.25">
      <c r="D117" s="417"/>
      <c r="E117" s="417"/>
    </row>
    <row r="118" spans="4:5" s="27" customFormat="1" ht="14.25">
      <c r="D118" s="417"/>
      <c r="E118" s="417"/>
    </row>
    <row r="119" spans="4:5" s="27" customFormat="1" ht="14.25">
      <c r="D119" s="417"/>
      <c r="E119" s="417"/>
    </row>
    <row r="120" spans="4:5" s="27" customFormat="1" ht="14.25">
      <c r="D120" s="417"/>
      <c r="E120" s="417"/>
    </row>
    <row r="121" spans="4:5" s="27" customFormat="1" ht="14.25">
      <c r="D121" s="417"/>
      <c r="E121" s="417"/>
    </row>
    <row r="122" spans="4:5" s="27" customFormat="1" ht="14.25">
      <c r="D122" s="417"/>
      <c r="E122" s="417"/>
    </row>
    <row r="123" spans="4:5" s="27" customFormat="1" ht="14.25">
      <c r="D123" s="417"/>
      <c r="E123" s="417"/>
    </row>
    <row r="124" spans="4:5" s="27" customFormat="1" ht="14.25">
      <c r="D124" s="417"/>
      <c r="E124" s="417"/>
    </row>
    <row r="125" spans="4:5" s="27" customFormat="1" ht="14.25">
      <c r="D125" s="417"/>
      <c r="E125" s="417"/>
    </row>
    <row r="126" spans="4:5" s="27" customFormat="1" ht="14.25">
      <c r="D126" s="417"/>
      <c r="E126" s="417"/>
    </row>
    <row r="127" spans="4:5" s="27" customFormat="1" ht="14.25">
      <c r="D127" s="417"/>
      <c r="E127" s="417"/>
    </row>
    <row r="128" spans="4:5" s="27" customFormat="1" ht="14.25">
      <c r="D128" s="417"/>
      <c r="E128" s="417"/>
    </row>
    <row r="129" spans="4:5" s="27" customFormat="1" ht="14.25">
      <c r="D129" s="417"/>
      <c r="E129" s="417"/>
    </row>
    <row r="130" spans="4:5" s="27" customFormat="1" ht="14.25">
      <c r="D130" s="417"/>
      <c r="E130" s="417"/>
    </row>
    <row r="131" spans="4:5" s="27" customFormat="1" ht="14.25">
      <c r="D131" s="417"/>
      <c r="E131" s="417"/>
    </row>
    <row r="132" spans="4:5" s="27" customFormat="1" ht="14.25">
      <c r="D132" s="417"/>
      <c r="E132" s="417"/>
    </row>
    <row r="133" spans="4:5" s="27" customFormat="1" ht="14.25">
      <c r="D133" s="417"/>
      <c r="E133" s="417"/>
    </row>
    <row r="134" spans="4:5" s="27" customFormat="1" ht="14.25">
      <c r="D134" s="417"/>
      <c r="E134" s="417"/>
    </row>
    <row r="135" spans="4:5" s="27" customFormat="1" ht="14.25">
      <c r="D135" s="417"/>
      <c r="E135" s="417"/>
    </row>
    <row r="136" spans="4:5" s="27" customFormat="1" ht="14.25">
      <c r="D136" s="417"/>
      <c r="E136" s="417"/>
    </row>
    <row r="137" spans="4:5" s="27" customFormat="1" ht="14.25">
      <c r="D137" s="417"/>
      <c r="E137" s="417"/>
    </row>
    <row r="138" spans="4:5" s="27" customFormat="1" ht="14.25">
      <c r="D138" s="417"/>
      <c r="E138" s="417"/>
    </row>
    <row r="139" spans="4:5" s="27" customFormat="1" ht="14.25">
      <c r="D139" s="417"/>
      <c r="E139" s="417"/>
    </row>
    <row r="140" spans="4:5" s="27" customFormat="1" ht="14.25">
      <c r="D140" s="417"/>
      <c r="E140" s="417"/>
    </row>
    <row r="141" spans="4:5" s="27" customFormat="1" ht="14.25">
      <c r="D141" s="417"/>
      <c r="E141" s="417"/>
    </row>
    <row r="142" spans="4:5" s="27" customFormat="1" ht="14.25">
      <c r="D142" s="417"/>
      <c r="E142" s="417"/>
    </row>
    <row r="143" spans="4:5" s="27" customFormat="1" ht="14.25">
      <c r="D143" s="417"/>
      <c r="E143" s="417"/>
    </row>
    <row r="144" spans="4:5" s="27" customFormat="1" ht="14.25">
      <c r="D144" s="417"/>
      <c r="E144" s="417"/>
    </row>
    <row r="145" spans="4:5" s="27" customFormat="1" ht="14.25">
      <c r="D145" s="417"/>
      <c r="E145" s="417"/>
    </row>
    <row r="146" spans="4:5" s="27" customFormat="1" ht="14.25">
      <c r="D146" s="417"/>
      <c r="E146" s="417"/>
    </row>
    <row r="147" spans="4:5" s="27" customFormat="1" ht="14.25">
      <c r="D147" s="417"/>
      <c r="E147" s="417"/>
    </row>
    <row r="148" spans="4:5" s="27" customFormat="1" ht="14.25">
      <c r="D148" s="417"/>
      <c r="E148" s="417"/>
    </row>
    <row r="149" spans="4:5" s="27" customFormat="1" ht="14.25">
      <c r="D149" s="417"/>
      <c r="E149" s="417"/>
    </row>
    <row r="150" spans="4:5" s="27" customFormat="1" ht="14.25">
      <c r="D150" s="417"/>
      <c r="E150" s="417"/>
    </row>
    <row r="151" spans="4:5" s="27" customFormat="1" ht="14.25">
      <c r="D151" s="417"/>
      <c r="E151" s="417"/>
    </row>
  </sheetData>
  <sheetProtection/>
  <mergeCells count="8">
    <mergeCell ref="B88:C88"/>
    <mergeCell ref="D88:E88"/>
    <mergeCell ref="A5:E5"/>
    <mergeCell ref="A7:E7"/>
    <mergeCell ref="A8:E8"/>
    <mergeCell ref="B83:C83"/>
    <mergeCell ref="D83:E83"/>
    <mergeCell ref="D86:E86"/>
  </mergeCells>
  <printOptions horizontalCentered="1"/>
  <pageMargins left="0.25" right="0.25" top="0.75" bottom="0.75" header="0.3" footer="0.3"/>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N45"/>
  <sheetViews>
    <sheetView zoomScale="90" zoomScaleNormal="90" zoomScalePageLayoutView="0" workbookViewId="0" topLeftCell="A19">
      <selection activeCell="D12" sqref="D12:G31"/>
    </sheetView>
  </sheetViews>
  <sheetFormatPr defaultColWidth="8.796875" defaultRowHeight="14.25"/>
  <cols>
    <col min="1" max="1" width="30.19921875" style="0" customWidth="1"/>
    <col min="2" max="2" width="6.59765625" style="0" customWidth="1"/>
    <col min="3" max="3" width="7.3984375" style="0" customWidth="1"/>
    <col min="4" max="4" width="14.8984375" style="347" customWidth="1"/>
    <col min="5" max="6" width="14" style="347" customWidth="1"/>
    <col min="7" max="7" width="13.8984375" style="347" customWidth="1"/>
    <col min="8" max="8" width="0.203125" style="0" hidden="1" customWidth="1"/>
    <col min="9" max="9" width="16.59765625" style="0" hidden="1" customWidth="1"/>
    <col min="10" max="10" width="17.3984375" style="0" hidden="1" customWidth="1"/>
    <col min="11" max="11" width="17" style="0" hidden="1" customWidth="1"/>
    <col min="12" max="12" width="16.8984375" style="0" hidden="1" customWidth="1"/>
    <col min="13" max="13" width="16.8984375" style="0" customWidth="1"/>
    <col min="14" max="14" width="13.69921875" style="0" customWidth="1"/>
  </cols>
  <sheetData>
    <row r="1" spans="1:11" ht="15.75">
      <c r="A1" s="272" t="s">
        <v>0</v>
      </c>
      <c r="B1" s="273"/>
      <c r="C1" s="274"/>
      <c r="D1" s="419"/>
      <c r="E1" s="419"/>
      <c r="F1" s="419"/>
      <c r="G1" s="419"/>
      <c r="H1" s="275"/>
      <c r="I1" s="276"/>
      <c r="J1" s="277"/>
      <c r="K1" s="277"/>
    </row>
    <row r="2" spans="1:11" ht="15.75">
      <c r="A2" s="272" t="s">
        <v>1</v>
      </c>
      <c r="B2" s="273"/>
      <c r="C2" s="278"/>
      <c r="D2" s="420"/>
      <c r="E2" s="420"/>
      <c r="F2" s="420"/>
      <c r="G2" s="420"/>
      <c r="H2" s="279"/>
      <c r="I2" s="276"/>
      <c r="J2" s="277"/>
      <c r="K2" s="277"/>
    </row>
    <row r="3" spans="1:11" ht="15">
      <c r="A3" s="280" t="s">
        <v>2</v>
      </c>
      <c r="B3" s="273"/>
      <c r="C3" s="278"/>
      <c r="D3" s="420"/>
      <c r="E3" s="420"/>
      <c r="F3" s="420"/>
      <c r="G3" s="420"/>
      <c r="H3" s="279"/>
      <c r="I3" s="276"/>
      <c r="J3" s="277"/>
      <c r="K3" s="277"/>
    </row>
    <row r="4" spans="1:11" ht="15">
      <c r="A4" s="280"/>
      <c r="B4" s="273"/>
      <c r="C4" s="278"/>
      <c r="D4" s="420"/>
      <c r="E4" s="420"/>
      <c r="F4" s="420"/>
      <c r="G4" s="420"/>
      <c r="H4" s="279"/>
      <c r="I4" s="276"/>
      <c r="J4" s="277"/>
      <c r="K4" s="277"/>
    </row>
    <row r="5" spans="1:11" ht="27.75">
      <c r="A5" s="359" t="s">
        <v>468</v>
      </c>
      <c r="B5" s="359"/>
      <c r="C5" s="359"/>
      <c r="D5" s="359"/>
      <c r="E5" s="359"/>
      <c r="F5" s="359"/>
      <c r="G5" s="359"/>
      <c r="H5" s="281"/>
      <c r="I5" s="281"/>
      <c r="J5" s="281"/>
      <c r="K5" s="281"/>
    </row>
    <row r="6" spans="1:11" s="283" customFormat="1" ht="27.75">
      <c r="A6" s="37" t="s">
        <v>469</v>
      </c>
      <c r="B6" s="37"/>
      <c r="C6" s="37"/>
      <c r="D6" s="421"/>
      <c r="E6" s="421"/>
      <c r="F6" s="421"/>
      <c r="G6" s="421"/>
      <c r="H6" s="282"/>
      <c r="I6" s="282"/>
      <c r="J6" s="282"/>
      <c r="K6" s="282"/>
    </row>
    <row r="7" spans="1:11" ht="20.25" customHeight="1">
      <c r="A7" s="284" t="s">
        <v>5</v>
      </c>
      <c r="B7" s="284"/>
      <c r="C7" s="284"/>
      <c r="D7" s="422"/>
      <c r="E7" s="422"/>
      <c r="F7" s="422"/>
      <c r="G7" s="422"/>
      <c r="H7" s="284"/>
      <c r="I7" s="284"/>
      <c r="J7" s="284"/>
      <c r="K7" s="284"/>
    </row>
    <row r="8" spans="1:11" ht="20.25" customHeight="1">
      <c r="A8" s="284"/>
      <c r="B8" s="284"/>
      <c r="C8" s="284"/>
      <c r="D8" s="422"/>
      <c r="E8" s="422"/>
      <c r="F8" s="422"/>
      <c r="G8" s="422"/>
      <c r="H8" s="284"/>
      <c r="I8" s="284"/>
      <c r="J8" s="284"/>
      <c r="K8" s="284"/>
    </row>
    <row r="9" spans="1:9" ht="17.25" customHeight="1">
      <c r="A9" s="285"/>
      <c r="B9" s="285"/>
      <c r="C9" s="285"/>
      <c r="D9" s="423"/>
      <c r="E9" s="423"/>
      <c r="F9" s="424" t="s">
        <v>6</v>
      </c>
      <c r="G9" s="424"/>
      <c r="H9" s="286" t="s">
        <v>6</v>
      </c>
      <c r="I9" s="285"/>
    </row>
    <row r="10" spans="1:12" ht="28.5" customHeight="1">
      <c r="A10" s="360" t="s">
        <v>400</v>
      </c>
      <c r="B10" s="361" t="s">
        <v>8</v>
      </c>
      <c r="C10" s="361" t="s">
        <v>9</v>
      </c>
      <c r="D10" s="425" t="s">
        <v>470</v>
      </c>
      <c r="E10" s="426"/>
      <c r="F10" s="427" t="s">
        <v>403</v>
      </c>
      <c r="G10" s="428"/>
      <c r="H10" s="286"/>
      <c r="I10" s="287"/>
      <c r="J10" s="288" t="s">
        <v>471</v>
      </c>
      <c r="K10" s="288" t="s">
        <v>472</v>
      </c>
      <c r="L10" s="288" t="s">
        <v>473</v>
      </c>
    </row>
    <row r="11" spans="1:9" ht="18.75" customHeight="1">
      <c r="A11" s="360"/>
      <c r="B11" s="361"/>
      <c r="C11" s="361"/>
      <c r="D11" s="429" t="s">
        <v>405</v>
      </c>
      <c r="E11" s="429" t="s">
        <v>406</v>
      </c>
      <c r="F11" s="429" t="s">
        <v>405</v>
      </c>
      <c r="G11" s="429" t="s">
        <v>406</v>
      </c>
      <c r="H11" s="289" t="s">
        <v>405</v>
      </c>
      <c r="I11" s="289" t="s">
        <v>406</v>
      </c>
    </row>
    <row r="12" spans="1:13" s="299" customFormat="1" ht="32.25" customHeight="1">
      <c r="A12" s="290" t="s">
        <v>474</v>
      </c>
      <c r="B12" s="291" t="s">
        <v>409</v>
      </c>
      <c r="C12" s="291" t="s">
        <v>475</v>
      </c>
      <c r="D12" s="292">
        <v>3545210633</v>
      </c>
      <c r="E12" s="292">
        <v>7841154305</v>
      </c>
      <c r="F12" s="292">
        <v>3545210633</v>
      </c>
      <c r="G12" s="292">
        <v>7841154305</v>
      </c>
      <c r="H12" s="293">
        <f>D12</f>
        <v>3545210633</v>
      </c>
      <c r="I12" s="294">
        <f>G12</f>
        <v>7841154305</v>
      </c>
      <c r="J12" s="295"/>
      <c r="K12" s="296">
        <f>L12-G12</f>
        <v>-7841154305</v>
      </c>
      <c r="L12" s="297"/>
      <c r="M12" s="298"/>
    </row>
    <row r="13" spans="1:12" s="299" customFormat="1" ht="32.25" customHeight="1">
      <c r="A13" s="300" t="s">
        <v>476</v>
      </c>
      <c r="B13" s="301" t="s">
        <v>412</v>
      </c>
      <c r="C13" s="301"/>
      <c r="D13" s="302"/>
      <c r="E13" s="302">
        <v>0</v>
      </c>
      <c r="F13" s="302"/>
      <c r="G13" s="302">
        <v>0</v>
      </c>
      <c r="H13" s="303" t="e">
        <f>#REF!</f>
        <v>#REF!</v>
      </c>
      <c r="I13" s="304">
        <f aca="true" t="shared" si="0" ref="I13:I29">G13</f>
        <v>0</v>
      </c>
      <c r="K13" s="296">
        <f aca="true" t="shared" si="1" ref="K13:K29">L13-G13</f>
        <v>0</v>
      </c>
      <c r="L13" s="297"/>
    </row>
    <row r="14" spans="1:12" s="299" customFormat="1" ht="32.25" customHeight="1">
      <c r="A14" s="305" t="s">
        <v>477</v>
      </c>
      <c r="B14" s="306" t="s">
        <v>426</v>
      </c>
      <c r="C14" s="291"/>
      <c r="D14" s="307">
        <v>3545210633</v>
      </c>
      <c r="E14" s="307">
        <v>7841154305</v>
      </c>
      <c r="F14" s="307">
        <v>3545210633</v>
      </c>
      <c r="G14" s="307">
        <v>7841154305</v>
      </c>
      <c r="H14" s="293">
        <f aca="true" t="shared" si="2" ref="H14:H28">D14</f>
        <v>3545210633</v>
      </c>
      <c r="I14" s="294">
        <f t="shared" si="0"/>
        <v>7841154305</v>
      </c>
      <c r="J14" s="295"/>
      <c r="K14" s="296">
        <f t="shared" si="1"/>
        <v>-7841154305</v>
      </c>
      <c r="L14" s="297"/>
    </row>
    <row r="15" spans="1:13" s="299" customFormat="1" ht="32.25" customHeight="1">
      <c r="A15" s="309" t="s">
        <v>478</v>
      </c>
      <c r="B15" s="310" t="s">
        <v>428</v>
      </c>
      <c r="C15" s="310" t="s">
        <v>479</v>
      </c>
      <c r="D15" s="311">
        <v>1602265359</v>
      </c>
      <c r="E15" s="311">
        <v>5047944543</v>
      </c>
      <c r="F15" s="311">
        <v>1602265359</v>
      </c>
      <c r="G15" s="311">
        <v>5047944543</v>
      </c>
      <c r="H15" s="303">
        <f t="shared" si="2"/>
        <v>1602265359</v>
      </c>
      <c r="I15" s="304">
        <f>E15</f>
        <v>5047944543</v>
      </c>
      <c r="J15" s="295"/>
      <c r="K15" s="296">
        <f t="shared" si="1"/>
        <v>-5047944543</v>
      </c>
      <c r="L15" s="297"/>
      <c r="M15" s="295"/>
    </row>
    <row r="16" spans="1:12" s="299" customFormat="1" ht="32.25" customHeight="1">
      <c r="A16" s="305" t="s">
        <v>480</v>
      </c>
      <c r="B16" s="306" t="s">
        <v>440</v>
      </c>
      <c r="C16" s="291"/>
      <c r="D16" s="292">
        <v>1942945274</v>
      </c>
      <c r="E16" s="292">
        <v>2793209762</v>
      </c>
      <c r="F16" s="292">
        <v>1942945274</v>
      </c>
      <c r="G16" s="292">
        <v>2793209762</v>
      </c>
      <c r="H16" s="312">
        <f>'[1]BCKQKD'!$F$17</f>
        <v>12492727402</v>
      </c>
      <c r="I16" s="312">
        <f>'[1]BCKQKD'!$F$17</f>
        <v>12492727402</v>
      </c>
      <c r="J16" s="312"/>
      <c r="K16" s="296">
        <f>K14-K15</f>
        <v>-2793209762</v>
      </c>
      <c r="L16" s="297"/>
    </row>
    <row r="17" spans="1:12" s="299" customFormat="1" ht="24" customHeight="1">
      <c r="A17" s="313" t="s">
        <v>481</v>
      </c>
      <c r="B17" s="314" t="s">
        <v>482</v>
      </c>
      <c r="C17" s="314" t="s">
        <v>483</v>
      </c>
      <c r="D17" s="315">
        <v>816877</v>
      </c>
      <c r="E17" s="315">
        <v>6731689</v>
      </c>
      <c r="F17" s="315">
        <v>816877</v>
      </c>
      <c r="G17" s="315">
        <v>6731689</v>
      </c>
      <c r="H17" s="303">
        <f t="shared" si="2"/>
        <v>816877</v>
      </c>
      <c r="I17" s="304">
        <f t="shared" si="0"/>
        <v>6731689</v>
      </c>
      <c r="K17" s="296">
        <f t="shared" si="1"/>
        <v>-6731689</v>
      </c>
      <c r="L17" s="297"/>
    </row>
    <row r="18" spans="1:12" s="299" customFormat="1" ht="32.25" customHeight="1">
      <c r="A18" s="316" t="s">
        <v>484</v>
      </c>
      <c r="B18" s="317"/>
      <c r="C18" s="317"/>
      <c r="D18" s="318">
        <v>816877</v>
      </c>
      <c r="E18" s="318">
        <v>6731689</v>
      </c>
      <c r="F18" s="318">
        <v>816877</v>
      </c>
      <c r="G18" s="318">
        <v>6731689</v>
      </c>
      <c r="H18" s="319">
        <f t="shared" si="2"/>
        <v>816877</v>
      </c>
      <c r="I18" s="320">
        <f t="shared" si="0"/>
        <v>6731689</v>
      </c>
      <c r="K18" s="296"/>
      <c r="L18" s="297"/>
    </row>
    <row r="19" spans="1:12" s="299" customFormat="1" ht="24" customHeight="1">
      <c r="A19" s="321" t="s">
        <v>485</v>
      </c>
      <c r="B19" s="317" t="s">
        <v>486</v>
      </c>
      <c r="C19" s="317" t="s">
        <v>487</v>
      </c>
      <c r="D19" s="322">
        <v>157686852</v>
      </c>
      <c r="E19" s="322">
        <v>306416793</v>
      </c>
      <c r="F19" s="322">
        <v>157686852</v>
      </c>
      <c r="G19" s="322">
        <v>306416793</v>
      </c>
      <c r="H19" s="303">
        <f t="shared" si="2"/>
        <v>157686852</v>
      </c>
      <c r="I19" s="304">
        <f t="shared" si="0"/>
        <v>306416793</v>
      </c>
      <c r="K19" s="296">
        <f t="shared" si="1"/>
        <v>-306416793</v>
      </c>
      <c r="L19" s="297"/>
    </row>
    <row r="20" spans="1:12" s="299" customFormat="1" ht="24" customHeight="1">
      <c r="A20" s="316" t="s">
        <v>488</v>
      </c>
      <c r="B20" s="317" t="s">
        <v>489</v>
      </c>
      <c r="C20" s="317"/>
      <c r="D20" s="318">
        <v>157686852</v>
      </c>
      <c r="E20" s="318">
        <v>306416793</v>
      </c>
      <c r="F20" s="318">
        <v>157686852</v>
      </c>
      <c r="G20" s="318">
        <v>306416793</v>
      </c>
      <c r="H20" s="303">
        <f t="shared" si="2"/>
        <v>157686852</v>
      </c>
      <c r="I20" s="304">
        <f t="shared" si="0"/>
        <v>306416793</v>
      </c>
      <c r="K20" s="296">
        <f t="shared" si="1"/>
        <v>-306416793</v>
      </c>
      <c r="L20" s="297"/>
    </row>
    <row r="21" spans="1:12" s="299" customFormat="1" ht="24" customHeight="1">
      <c r="A21" s="321" t="s">
        <v>490</v>
      </c>
      <c r="B21" s="317" t="s">
        <v>491</v>
      </c>
      <c r="C21" s="317" t="s">
        <v>492</v>
      </c>
      <c r="D21" s="322">
        <v>311924613</v>
      </c>
      <c r="E21" s="322">
        <v>639477964</v>
      </c>
      <c r="F21" s="322">
        <v>311924613</v>
      </c>
      <c r="G21" s="322">
        <v>639477964</v>
      </c>
      <c r="H21" s="303">
        <f t="shared" si="2"/>
        <v>311924613</v>
      </c>
      <c r="I21" s="304">
        <f t="shared" si="0"/>
        <v>639477964</v>
      </c>
      <c r="K21" s="296">
        <f t="shared" si="1"/>
        <v>-639477964</v>
      </c>
      <c r="L21" s="297"/>
    </row>
    <row r="22" spans="1:12" s="299" customFormat="1" ht="24" customHeight="1">
      <c r="A22" s="323" t="s">
        <v>493</v>
      </c>
      <c r="B22" s="324" t="s">
        <v>494</v>
      </c>
      <c r="C22" s="324" t="s">
        <v>495</v>
      </c>
      <c r="D22" s="325">
        <v>1402291772</v>
      </c>
      <c r="E22" s="325">
        <v>1358525595</v>
      </c>
      <c r="F22" s="325">
        <v>1402291772</v>
      </c>
      <c r="G22" s="325">
        <v>1358525595</v>
      </c>
      <c r="H22" s="303">
        <f t="shared" si="2"/>
        <v>1402291772</v>
      </c>
      <c r="I22" s="304">
        <f t="shared" si="0"/>
        <v>1358525595</v>
      </c>
      <c r="K22" s="296">
        <f t="shared" si="1"/>
        <v>-1358525595</v>
      </c>
      <c r="L22" s="297"/>
    </row>
    <row r="23" spans="1:12" s="299" customFormat="1" ht="28.5" customHeight="1">
      <c r="A23" s="326" t="s">
        <v>496</v>
      </c>
      <c r="B23" s="306" t="s">
        <v>497</v>
      </c>
      <c r="C23" s="291"/>
      <c r="D23" s="307">
        <v>71858914</v>
      </c>
      <c r="E23" s="307">
        <v>495521099</v>
      </c>
      <c r="F23" s="307">
        <v>71858914</v>
      </c>
      <c r="G23" s="307">
        <v>495521099</v>
      </c>
      <c r="H23" s="308">
        <f>H16+(H17-H19)-(H21+H22)</f>
        <v>10621641042</v>
      </c>
      <c r="I23" s="308">
        <f>I16+(I17-I19)-(I21+I22)</f>
        <v>10195038739</v>
      </c>
      <c r="J23" s="308"/>
      <c r="K23" s="308">
        <f>K16+(K17-K19)-(K21+K22)</f>
        <v>-495521099</v>
      </c>
      <c r="L23" s="308"/>
    </row>
    <row r="24" spans="1:12" s="299" customFormat="1" ht="22.5" customHeight="1">
      <c r="A24" s="327" t="s">
        <v>498</v>
      </c>
      <c r="B24" s="328" t="s">
        <v>499</v>
      </c>
      <c r="C24" s="328" t="s">
        <v>500</v>
      </c>
      <c r="D24" s="329">
        <v>197451447</v>
      </c>
      <c r="E24" s="329">
        <v>2546849604</v>
      </c>
      <c r="F24" s="329">
        <v>197451447</v>
      </c>
      <c r="G24" s="329">
        <v>2546849604</v>
      </c>
      <c r="H24" s="303">
        <f t="shared" si="2"/>
        <v>197451447</v>
      </c>
      <c r="I24" s="304">
        <f t="shared" si="0"/>
        <v>2546849604</v>
      </c>
      <c r="K24" s="296">
        <f t="shared" si="1"/>
        <v>-2546849604</v>
      </c>
      <c r="L24" s="330"/>
    </row>
    <row r="25" spans="1:12" s="299" customFormat="1" ht="22.5" customHeight="1">
      <c r="A25" s="323" t="s">
        <v>501</v>
      </c>
      <c r="B25" s="324" t="s">
        <v>502</v>
      </c>
      <c r="C25" s="324" t="s">
        <v>503</v>
      </c>
      <c r="D25" s="325">
        <v>161950343</v>
      </c>
      <c r="E25" s="325">
        <v>2157110386</v>
      </c>
      <c r="F25" s="325">
        <v>161950343</v>
      </c>
      <c r="G25" s="325">
        <v>2157110386</v>
      </c>
      <c r="H25" s="303">
        <f t="shared" si="2"/>
        <v>161950343</v>
      </c>
      <c r="I25" s="304">
        <f t="shared" si="0"/>
        <v>2157110386</v>
      </c>
      <c r="K25" s="296">
        <f t="shared" si="1"/>
        <v>-2157110386</v>
      </c>
      <c r="L25" s="330"/>
    </row>
    <row r="26" spans="1:12" s="299" customFormat="1" ht="22.5" customHeight="1">
      <c r="A26" s="331" t="s">
        <v>504</v>
      </c>
      <c r="B26" s="332" t="s">
        <v>505</v>
      </c>
      <c r="C26" s="333"/>
      <c r="D26" s="334">
        <v>35501104</v>
      </c>
      <c r="E26" s="334">
        <v>389739218</v>
      </c>
      <c r="F26" s="334">
        <v>35501104</v>
      </c>
      <c r="G26" s="334">
        <v>389739218</v>
      </c>
      <c r="H26" s="334">
        <f>H24-H25</f>
        <v>35501104</v>
      </c>
      <c r="I26" s="334">
        <f>I24-I25</f>
        <v>389739218</v>
      </c>
      <c r="J26" s="334"/>
      <c r="K26" s="334">
        <f>K24-K25</f>
        <v>-389739218</v>
      </c>
      <c r="L26" s="334"/>
    </row>
    <row r="27" spans="1:13" s="299" customFormat="1" ht="28.5" customHeight="1">
      <c r="A27" s="326" t="s">
        <v>506</v>
      </c>
      <c r="B27" s="306" t="s">
        <v>507</v>
      </c>
      <c r="C27" s="291"/>
      <c r="D27" s="335">
        <v>107360018</v>
      </c>
      <c r="E27" s="335">
        <v>885260317</v>
      </c>
      <c r="F27" s="335">
        <v>107360018</v>
      </c>
      <c r="G27" s="335">
        <v>885260317</v>
      </c>
      <c r="H27" s="335">
        <f>H23+H26</f>
        <v>10657142146</v>
      </c>
      <c r="I27" s="335">
        <f>I23+I26</f>
        <v>10584777957</v>
      </c>
      <c r="J27" s="335"/>
      <c r="K27" s="335">
        <f>K23+K26</f>
        <v>-885260317</v>
      </c>
      <c r="L27" s="335"/>
      <c r="M27" s="336"/>
    </row>
    <row r="28" spans="1:13" s="299" customFormat="1" ht="22.5" customHeight="1">
      <c r="A28" s="327" t="s">
        <v>508</v>
      </c>
      <c r="B28" s="328" t="s">
        <v>509</v>
      </c>
      <c r="C28" s="328" t="s">
        <v>510</v>
      </c>
      <c r="D28" s="337">
        <v>26840004</v>
      </c>
      <c r="E28" s="337">
        <v>221315079</v>
      </c>
      <c r="F28" s="337">
        <v>26840004</v>
      </c>
      <c r="G28" s="337">
        <v>221315079</v>
      </c>
      <c r="H28" s="303">
        <f t="shared" si="2"/>
        <v>26840004</v>
      </c>
      <c r="I28" s="304">
        <f t="shared" si="0"/>
        <v>221315079</v>
      </c>
      <c r="J28" s="338"/>
      <c r="K28" s="296">
        <f>K27*25%</f>
        <v>-221315079.25</v>
      </c>
      <c r="L28" s="330"/>
      <c r="M28" s="339"/>
    </row>
    <row r="29" spans="1:14" s="299" customFormat="1" ht="22.5" customHeight="1">
      <c r="A29" s="323" t="s">
        <v>511</v>
      </c>
      <c r="B29" s="324" t="s">
        <v>512</v>
      </c>
      <c r="C29" s="324"/>
      <c r="D29" s="325"/>
      <c r="E29" s="325">
        <v>0</v>
      </c>
      <c r="F29" s="325"/>
      <c r="G29" s="325">
        <v>0</v>
      </c>
      <c r="H29" s="340">
        <f>F29</f>
        <v>0</v>
      </c>
      <c r="I29" s="341">
        <f t="shared" si="0"/>
        <v>0</v>
      </c>
      <c r="J29" s="342"/>
      <c r="K29" s="296">
        <f t="shared" si="1"/>
        <v>0</v>
      </c>
      <c r="L29" s="330"/>
      <c r="M29" s="338"/>
      <c r="N29" s="338"/>
    </row>
    <row r="30" spans="1:14" s="299" customFormat="1" ht="29.25" customHeight="1">
      <c r="A30" s="305" t="s">
        <v>513</v>
      </c>
      <c r="B30" s="291" t="s">
        <v>514</v>
      </c>
      <c r="C30" s="291"/>
      <c r="D30" s="307">
        <v>80520014</v>
      </c>
      <c r="E30" s="307">
        <v>663945238</v>
      </c>
      <c r="F30" s="307">
        <v>80520014</v>
      </c>
      <c r="G30" s="307">
        <v>663945238</v>
      </c>
      <c r="H30" s="307">
        <f>H27-H28-J29</f>
        <v>10630302142</v>
      </c>
      <c r="I30" s="307">
        <f>I27-I28-K29</f>
        <v>10363462878</v>
      </c>
      <c r="J30" s="307"/>
      <c r="K30" s="307">
        <f>K27-K28-M29</f>
        <v>-663945237.75</v>
      </c>
      <c r="L30" s="307"/>
      <c r="M30" s="338"/>
      <c r="N30" s="338"/>
    </row>
    <row r="31" spans="1:14" s="299" customFormat="1" ht="21.75" customHeight="1">
      <c r="A31" s="290" t="s">
        <v>515</v>
      </c>
      <c r="B31" s="291" t="s">
        <v>516</v>
      </c>
      <c r="C31" s="343"/>
      <c r="D31" s="344">
        <v>15</v>
      </c>
      <c r="E31" s="344">
        <v>121</v>
      </c>
      <c r="F31" s="344">
        <v>15</v>
      </c>
      <c r="G31" s="344">
        <v>121</v>
      </c>
      <c r="H31" s="344">
        <f>H30/5500000</f>
        <v>1932.7822076363636</v>
      </c>
      <c r="I31" s="344">
        <f>I30/5500000</f>
        <v>1884.265977818182</v>
      </c>
      <c r="J31" s="344">
        <f>J30/5500000</f>
        <v>0</v>
      </c>
      <c r="K31" s="344">
        <f>K30/5500000</f>
        <v>-120.71731595454546</v>
      </c>
      <c r="L31" s="344">
        <f>L30/5500000</f>
        <v>0</v>
      </c>
      <c r="M31" s="338"/>
      <c r="N31" s="338"/>
    </row>
    <row r="32" spans="1:14" ht="15">
      <c r="A32" s="345"/>
      <c r="B32" s="346"/>
      <c r="C32" s="346"/>
      <c r="D32" s="430"/>
      <c r="E32" s="430"/>
      <c r="F32" s="431"/>
      <c r="G32" s="357"/>
      <c r="H32" s="357"/>
      <c r="I32" s="357"/>
      <c r="M32" s="347"/>
      <c r="N32" s="347"/>
    </row>
    <row r="33" spans="1:14" ht="15">
      <c r="A33" s="345"/>
      <c r="B33" s="346"/>
      <c r="C33" s="346"/>
      <c r="D33" s="430"/>
      <c r="E33" s="430"/>
      <c r="F33" s="431"/>
      <c r="G33" s="432"/>
      <c r="H33" s="348"/>
      <c r="I33" s="348"/>
      <c r="L33" s="330"/>
      <c r="M33" s="347"/>
      <c r="N33" s="347"/>
    </row>
    <row r="34" spans="1:14" ht="15">
      <c r="A34" s="345"/>
      <c r="B34" s="346"/>
      <c r="C34" s="346"/>
      <c r="D34" s="430"/>
      <c r="E34" s="430"/>
      <c r="F34" s="433" t="s">
        <v>87</v>
      </c>
      <c r="G34" s="432"/>
      <c r="H34" s="348"/>
      <c r="I34" s="348"/>
      <c r="M34" s="347"/>
      <c r="N34" s="347"/>
    </row>
    <row r="35" spans="1:14" ht="15">
      <c r="A35" s="345"/>
      <c r="B35" s="346"/>
      <c r="C35" s="346"/>
      <c r="D35" s="430"/>
      <c r="E35" s="430"/>
      <c r="F35" s="434"/>
      <c r="G35" s="432"/>
      <c r="H35" s="348"/>
      <c r="I35" s="348"/>
      <c r="L35" s="330"/>
      <c r="M35" s="347"/>
      <c r="N35" s="347"/>
    </row>
    <row r="36" spans="1:14" ht="14.25">
      <c r="A36" s="23" t="s">
        <v>517</v>
      </c>
      <c r="B36" s="349" t="s">
        <v>89</v>
      </c>
      <c r="C36" s="349"/>
      <c r="D36" s="21"/>
      <c r="E36" s="21"/>
      <c r="F36" s="435" t="s">
        <v>518</v>
      </c>
      <c r="G36" s="435"/>
      <c r="H36" s="348"/>
      <c r="I36" s="348"/>
      <c r="J36" s="350"/>
      <c r="K36" s="350"/>
      <c r="M36" s="347"/>
      <c r="N36" s="347"/>
    </row>
    <row r="37" spans="1:14" ht="15">
      <c r="A37" s="23"/>
      <c r="B37" s="23"/>
      <c r="C37" s="346"/>
      <c r="D37" s="430"/>
      <c r="E37" s="430"/>
      <c r="F37" s="431"/>
      <c r="G37" s="432"/>
      <c r="H37" s="348"/>
      <c r="I37" s="348"/>
      <c r="L37" s="330"/>
      <c r="M37" s="347"/>
      <c r="N37" s="347"/>
    </row>
    <row r="38" spans="1:14" ht="14.25">
      <c r="A38" s="23"/>
      <c r="B38" s="23"/>
      <c r="F38" s="436"/>
      <c r="H38" s="351"/>
      <c r="I38" s="352"/>
      <c r="J38" s="350"/>
      <c r="K38" s="350"/>
      <c r="L38" s="330">
        <v>0</v>
      </c>
      <c r="M38" s="347"/>
      <c r="N38" s="347"/>
    </row>
    <row r="39" spans="1:14" ht="15">
      <c r="A39" s="28"/>
      <c r="B39" s="353"/>
      <c r="C39" s="23"/>
      <c r="D39" s="436"/>
      <c r="E39" s="436"/>
      <c r="F39" s="436"/>
      <c r="G39" s="437"/>
      <c r="H39" s="276"/>
      <c r="I39" s="277"/>
      <c r="L39" s="330"/>
      <c r="M39" s="347"/>
      <c r="N39" s="347"/>
    </row>
    <row r="40" spans="1:14" ht="15">
      <c r="A40" s="25"/>
      <c r="B40" s="30"/>
      <c r="G40" s="437"/>
      <c r="H40" s="358" t="s">
        <v>90</v>
      </c>
      <c r="I40" s="358"/>
      <c r="N40" s="347"/>
    </row>
    <row r="41" spans="1:14" ht="14.25">
      <c r="A41" s="23" t="s">
        <v>91</v>
      </c>
      <c r="B41" s="354" t="s">
        <v>92</v>
      </c>
      <c r="C41" s="349"/>
      <c r="D41" s="21"/>
      <c r="E41" s="21"/>
      <c r="F41" s="424" t="s">
        <v>93</v>
      </c>
      <c r="G41" s="424"/>
      <c r="H41" s="23"/>
      <c r="I41" s="355"/>
      <c r="L41" s="330"/>
      <c r="N41" s="347"/>
    </row>
    <row r="42" spans="3:8" ht="14.25">
      <c r="C42" s="23"/>
      <c r="D42" s="436"/>
      <c r="E42" s="436"/>
      <c r="F42" s="436"/>
      <c r="H42" s="23"/>
    </row>
    <row r="43" spans="3:8" ht="15">
      <c r="C43" s="29"/>
      <c r="D43" s="438"/>
      <c r="E43" s="438"/>
      <c r="F43" s="439"/>
      <c r="H43" s="353"/>
    </row>
    <row r="44" spans="3:8" ht="15">
      <c r="C44" s="25"/>
      <c r="D44" s="440"/>
      <c r="E44" s="440"/>
      <c r="H44" s="30"/>
    </row>
    <row r="45" spans="8:9" ht="14.25">
      <c r="H45" s="358" t="s">
        <v>93</v>
      </c>
      <c r="I45" s="358"/>
    </row>
  </sheetData>
  <sheetProtection/>
  <mergeCells count="12">
    <mergeCell ref="A5:G5"/>
    <mergeCell ref="F9:G9"/>
    <mergeCell ref="A10:A11"/>
    <mergeCell ref="B10:B11"/>
    <mergeCell ref="C10:C11"/>
    <mergeCell ref="D10:E10"/>
    <mergeCell ref="F10:G10"/>
    <mergeCell ref="G32:I32"/>
    <mergeCell ref="F36:G36"/>
    <mergeCell ref="H40:I40"/>
    <mergeCell ref="F41:G41"/>
    <mergeCell ref="H45:I45"/>
  </mergeCells>
  <printOptions horizontalCentered="1"/>
  <pageMargins left="0.25" right="0.25" top="0.75" bottom="0.75"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dimension ref="A1:L59"/>
  <sheetViews>
    <sheetView zoomScalePageLayoutView="0" workbookViewId="0" topLeftCell="B41">
      <selection activeCell="E23" sqref="E23"/>
    </sheetView>
  </sheetViews>
  <sheetFormatPr defaultColWidth="8.796875" defaultRowHeight="14.25"/>
  <cols>
    <col min="1" max="1" width="3.59765625" style="212" hidden="1" customWidth="1"/>
    <col min="2" max="2" width="32.8984375" style="212" customWidth="1"/>
    <col min="3" max="3" width="7" style="270" customWidth="1"/>
    <col min="4" max="4" width="5.5" style="270" hidden="1" customWidth="1"/>
    <col min="5" max="5" width="15.19921875" style="474" customWidth="1"/>
    <col min="6" max="6" width="16.3984375" style="474" customWidth="1"/>
    <col min="7" max="7" width="15.19921875" style="475" customWidth="1"/>
    <col min="8" max="8" width="16.19921875" style="475" customWidth="1"/>
    <col min="9" max="9" width="7" style="215" customWidth="1"/>
    <col min="10" max="10" width="5.8984375" style="215" customWidth="1"/>
    <col min="11" max="12" width="19.09765625" style="212" customWidth="1"/>
    <col min="13" max="16384" width="9" style="212" customWidth="1"/>
  </cols>
  <sheetData>
    <row r="1" spans="2:8" ht="17.25" customHeight="1">
      <c r="B1" s="213" t="s">
        <v>0</v>
      </c>
      <c r="C1" s="214"/>
      <c r="D1" s="214"/>
      <c r="E1" s="441"/>
      <c r="F1" s="441"/>
      <c r="G1" s="441"/>
      <c r="H1" s="441"/>
    </row>
    <row r="2" spans="2:8" ht="17.25" customHeight="1">
      <c r="B2" s="213" t="s">
        <v>1</v>
      </c>
      <c r="C2" s="214"/>
      <c r="D2" s="214"/>
      <c r="E2" s="441"/>
      <c r="F2" s="441"/>
      <c r="G2" s="441"/>
      <c r="H2" s="441"/>
    </row>
    <row r="3" spans="2:8" ht="17.25" customHeight="1">
      <c r="B3" s="216" t="s">
        <v>2</v>
      </c>
      <c r="C3" s="214"/>
      <c r="D3" s="214"/>
      <c r="E3" s="441"/>
      <c r="F3" s="441"/>
      <c r="G3" s="441"/>
      <c r="H3" s="441"/>
    </row>
    <row r="4" spans="2:8" ht="17.25" customHeight="1">
      <c r="B4" s="217"/>
      <c r="C4" s="214"/>
      <c r="D4" s="214"/>
      <c r="E4" s="441"/>
      <c r="F4" s="441"/>
      <c r="G4" s="441"/>
      <c r="H4" s="441"/>
    </row>
    <row r="5" spans="1:10" s="219" customFormat="1" ht="18.75" customHeight="1">
      <c r="A5" s="363" t="s">
        <v>399</v>
      </c>
      <c r="B5" s="363"/>
      <c r="C5" s="363"/>
      <c r="D5" s="363"/>
      <c r="E5" s="363"/>
      <c r="F5" s="363"/>
      <c r="G5" s="363"/>
      <c r="H5" s="363"/>
      <c r="I5" s="218"/>
      <c r="J5" s="218"/>
    </row>
    <row r="6" spans="1:10" s="219" customFormat="1" ht="21" customHeight="1">
      <c r="A6" s="364" t="s">
        <v>4</v>
      </c>
      <c r="B6" s="364"/>
      <c r="C6" s="364"/>
      <c r="D6" s="364"/>
      <c r="E6" s="364"/>
      <c r="F6" s="364"/>
      <c r="G6" s="364"/>
      <c r="H6" s="364"/>
      <c r="I6" s="220"/>
      <c r="J6" s="220"/>
    </row>
    <row r="7" spans="1:10" s="219" customFormat="1" ht="15" customHeight="1">
      <c r="A7" s="363" t="s">
        <v>5</v>
      </c>
      <c r="B7" s="363"/>
      <c r="C7" s="363"/>
      <c r="D7" s="363"/>
      <c r="E7" s="363"/>
      <c r="F7" s="363"/>
      <c r="G7" s="363"/>
      <c r="H7" s="363"/>
      <c r="I7" s="221"/>
      <c r="J7" s="221"/>
    </row>
    <row r="8" spans="1:10" s="219" customFormat="1" ht="15" customHeight="1">
      <c r="A8" s="214"/>
      <c r="B8" s="214"/>
      <c r="C8" s="214"/>
      <c r="D8" s="214"/>
      <c r="E8" s="441"/>
      <c r="F8" s="441"/>
      <c r="G8" s="441"/>
      <c r="H8" s="441"/>
      <c r="I8" s="221"/>
      <c r="J8" s="221"/>
    </row>
    <row r="9" spans="1:11" s="227" customFormat="1" ht="16.5" customHeight="1">
      <c r="A9" s="222"/>
      <c r="B9" s="222"/>
      <c r="C9" s="223"/>
      <c r="D9" s="224"/>
      <c r="E9" s="442"/>
      <c r="F9" s="442"/>
      <c r="G9" s="443" t="s">
        <v>6</v>
      </c>
      <c r="H9" s="443"/>
      <c r="I9" s="225"/>
      <c r="J9" s="226"/>
      <c r="K9" s="223"/>
    </row>
    <row r="10" spans="1:10" s="227" customFormat="1" ht="27.75" customHeight="1">
      <c r="A10" s="222"/>
      <c r="B10" s="365" t="s">
        <v>400</v>
      </c>
      <c r="C10" s="365" t="s">
        <v>401</v>
      </c>
      <c r="D10" s="365" t="s">
        <v>9</v>
      </c>
      <c r="E10" s="444" t="s">
        <v>402</v>
      </c>
      <c r="F10" s="445"/>
      <c r="G10" s="444" t="s">
        <v>403</v>
      </c>
      <c r="H10" s="445"/>
      <c r="I10" s="225"/>
      <c r="J10" s="226"/>
    </row>
    <row r="11" spans="1:10" s="230" customFormat="1" ht="20.25" customHeight="1">
      <c r="A11" s="228" t="s">
        <v>404</v>
      </c>
      <c r="B11" s="365"/>
      <c r="C11" s="365"/>
      <c r="D11" s="365"/>
      <c r="E11" s="446" t="s">
        <v>405</v>
      </c>
      <c r="F11" s="446" t="s">
        <v>406</v>
      </c>
      <c r="G11" s="446" t="s">
        <v>405</v>
      </c>
      <c r="H11" s="446" t="s">
        <v>406</v>
      </c>
      <c r="I11" s="229"/>
      <c r="J11" s="229"/>
    </row>
    <row r="12" spans="1:10" s="230" customFormat="1" ht="27.75" customHeight="1">
      <c r="A12" s="231"/>
      <c r="B12" s="232" t="s">
        <v>407</v>
      </c>
      <c r="C12" s="233"/>
      <c r="D12" s="233"/>
      <c r="E12" s="447"/>
      <c r="F12" s="448"/>
      <c r="G12" s="449"/>
      <c r="H12" s="449"/>
      <c r="I12" s="229"/>
      <c r="J12" s="229"/>
    </row>
    <row r="13" spans="1:12" s="230" customFormat="1" ht="20.25" customHeight="1">
      <c r="A13" s="231"/>
      <c r="B13" s="234" t="s">
        <v>408</v>
      </c>
      <c r="C13" s="235" t="s">
        <v>409</v>
      </c>
      <c r="D13" s="235"/>
      <c r="E13" s="356">
        <v>107360018</v>
      </c>
      <c r="F13" s="356">
        <v>885260317</v>
      </c>
      <c r="G13" s="356">
        <v>107360018</v>
      </c>
      <c r="H13" s="356">
        <v>885260317</v>
      </c>
      <c r="I13" s="229"/>
      <c r="J13" s="229"/>
      <c r="K13" s="229"/>
      <c r="L13" s="236"/>
    </row>
    <row r="14" spans="1:10" s="230" customFormat="1" ht="20.25" customHeight="1">
      <c r="A14" s="231"/>
      <c r="B14" s="234" t="s">
        <v>410</v>
      </c>
      <c r="C14" s="235"/>
      <c r="D14" s="235"/>
      <c r="E14" s="356"/>
      <c r="F14" s="450"/>
      <c r="G14" s="356"/>
      <c r="H14" s="450"/>
      <c r="I14" s="229"/>
      <c r="J14" s="229"/>
    </row>
    <row r="15" spans="1:11" s="230" customFormat="1" ht="20.25" customHeight="1">
      <c r="A15" s="231"/>
      <c r="B15" s="237" t="s">
        <v>411</v>
      </c>
      <c r="C15" s="238" t="s">
        <v>412</v>
      </c>
      <c r="D15" s="238"/>
      <c r="E15" s="451">
        <v>501537430</v>
      </c>
      <c r="F15" s="452">
        <v>253831247</v>
      </c>
      <c r="G15" s="451">
        <v>501537430</v>
      </c>
      <c r="H15" s="452">
        <v>253831247</v>
      </c>
      <c r="I15" s="229"/>
      <c r="J15" s="229"/>
      <c r="K15" s="239"/>
    </row>
    <row r="16" spans="1:10" s="230" customFormat="1" ht="20.25" customHeight="1">
      <c r="A16" s="231"/>
      <c r="B16" s="237" t="s">
        <v>413</v>
      </c>
      <c r="C16" s="238" t="s">
        <v>414</v>
      </c>
      <c r="D16" s="238"/>
      <c r="E16" s="453"/>
      <c r="F16" s="454"/>
      <c r="G16" s="453"/>
      <c r="H16" s="454"/>
      <c r="I16" s="229"/>
      <c r="J16" s="229"/>
    </row>
    <row r="17" spans="1:10" s="230" customFormat="1" ht="30.75" customHeight="1">
      <c r="A17" s="231"/>
      <c r="B17" s="237" t="s">
        <v>415</v>
      </c>
      <c r="C17" s="238" t="s">
        <v>416</v>
      </c>
      <c r="D17" s="238"/>
      <c r="E17" s="453"/>
      <c r="F17" s="454"/>
      <c r="G17" s="453"/>
      <c r="H17" s="454"/>
      <c r="I17" s="229"/>
      <c r="J17" s="229"/>
    </row>
    <row r="18" spans="1:10" s="230" customFormat="1" ht="20.25" customHeight="1">
      <c r="A18" s="231"/>
      <c r="B18" s="237" t="s">
        <v>417</v>
      </c>
      <c r="C18" s="238" t="s">
        <v>418</v>
      </c>
      <c r="D18" s="238"/>
      <c r="E18" s="451">
        <v>-36317981</v>
      </c>
      <c r="F18" s="451">
        <v>-396470907</v>
      </c>
      <c r="G18" s="451">
        <v>-36317981</v>
      </c>
      <c r="H18" s="451">
        <v>-396470907</v>
      </c>
      <c r="I18" s="229"/>
      <c r="J18" s="229"/>
    </row>
    <row r="19" spans="1:10" s="230" customFormat="1" ht="20.25" customHeight="1">
      <c r="A19" s="231"/>
      <c r="B19" s="237" t="s">
        <v>419</v>
      </c>
      <c r="C19" s="238" t="s">
        <v>420</v>
      </c>
      <c r="D19" s="238"/>
      <c r="E19" s="451">
        <v>157686852</v>
      </c>
      <c r="F19" s="451">
        <v>306416793</v>
      </c>
      <c r="G19" s="451">
        <v>157686852</v>
      </c>
      <c r="H19" s="451">
        <v>306416793</v>
      </c>
      <c r="I19" s="229"/>
      <c r="J19" s="229"/>
    </row>
    <row r="20" spans="1:10" s="230" customFormat="1" ht="33" customHeight="1">
      <c r="A20" s="231"/>
      <c r="B20" s="234" t="s">
        <v>421</v>
      </c>
      <c r="C20" s="235" t="s">
        <v>422</v>
      </c>
      <c r="D20" s="235"/>
      <c r="E20" s="356">
        <v>730266319</v>
      </c>
      <c r="F20" s="356">
        <v>1049037450</v>
      </c>
      <c r="G20" s="356">
        <v>730266319</v>
      </c>
      <c r="H20" s="356">
        <v>1049037450</v>
      </c>
      <c r="I20" s="229"/>
      <c r="J20" s="229"/>
    </row>
    <row r="21" spans="1:10" s="230" customFormat="1" ht="20.25" customHeight="1">
      <c r="A21" s="231"/>
      <c r="B21" s="237" t="s">
        <v>423</v>
      </c>
      <c r="C21" s="238" t="s">
        <v>424</v>
      </c>
      <c r="D21" s="238"/>
      <c r="E21" s="451">
        <v>2646251132</v>
      </c>
      <c r="F21" s="451">
        <v>-5482669860</v>
      </c>
      <c r="G21" s="451">
        <v>2646251132</v>
      </c>
      <c r="H21" s="451">
        <v>-5482669860</v>
      </c>
      <c r="I21" s="229"/>
      <c r="J21" s="229"/>
    </row>
    <row r="22" spans="1:10" s="230" customFormat="1" ht="20.25" customHeight="1">
      <c r="A22" s="231"/>
      <c r="B22" s="237" t="s">
        <v>425</v>
      </c>
      <c r="C22" s="238" t="s">
        <v>426</v>
      </c>
      <c r="D22" s="238"/>
      <c r="E22" s="451">
        <v>-233574512</v>
      </c>
      <c r="F22" s="451">
        <v>1045642146</v>
      </c>
      <c r="G22" s="451">
        <v>-233574512</v>
      </c>
      <c r="H22" s="451">
        <v>1045642146</v>
      </c>
      <c r="I22" s="229"/>
      <c r="J22" s="229"/>
    </row>
    <row r="23" spans="1:10" s="230" customFormat="1" ht="42" customHeight="1">
      <c r="A23" s="231"/>
      <c r="B23" s="237" t="s">
        <v>427</v>
      </c>
      <c r="C23" s="238" t="s">
        <v>428</v>
      </c>
      <c r="D23" s="238"/>
      <c r="E23" s="451">
        <v>-2132095877</v>
      </c>
      <c r="F23" s="451">
        <v>15366374948</v>
      </c>
      <c r="G23" s="451">
        <v>-2132095877</v>
      </c>
      <c r="H23" s="451">
        <v>15366374948</v>
      </c>
      <c r="I23" s="229"/>
      <c r="J23" s="229"/>
    </row>
    <row r="24" spans="1:10" s="230" customFormat="1" ht="20.25" customHeight="1">
      <c r="A24" s="231"/>
      <c r="B24" s="237" t="s">
        <v>429</v>
      </c>
      <c r="C24" s="238" t="s">
        <v>430</v>
      </c>
      <c r="D24" s="238"/>
      <c r="E24" s="451">
        <v>-30042449</v>
      </c>
      <c r="F24" s="451">
        <v>-46604459</v>
      </c>
      <c r="G24" s="451">
        <v>-30042449</v>
      </c>
      <c r="H24" s="451">
        <v>-46604459</v>
      </c>
      <c r="I24" s="229"/>
      <c r="J24" s="229"/>
    </row>
    <row r="25" spans="1:10" s="230" customFormat="1" ht="20.25" customHeight="1">
      <c r="A25" s="231"/>
      <c r="B25" s="237" t="s">
        <v>431</v>
      </c>
      <c r="C25" s="238" t="s">
        <v>432</v>
      </c>
      <c r="D25" s="238"/>
      <c r="E25" s="451">
        <v>-157686852</v>
      </c>
      <c r="F25" s="451">
        <v>-306416793</v>
      </c>
      <c r="G25" s="451">
        <v>-157686852</v>
      </c>
      <c r="H25" s="451">
        <v>-306416793</v>
      </c>
      <c r="I25" s="229"/>
      <c r="J25" s="229"/>
    </row>
    <row r="26" spans="1:10" s="230" customFormat="1" ht="20.25" customHeight="1">
      <c r="A26" s="231"/>
      <c r="B26" s="237" t="s">
        <v>433</v>
      </c>
      <c r="C26" s="238" t="s">
        <v>434</v>
      </c>
      <c r="D26" s="238"/>
      <c r="E26" s="451">
        <v>-37134053</v>
      </c>
      <c r="F26" s="451">
        <v>0</v>
      </c>
      <c r="G26" s="451">
        <v>-37134053</v>
      </c>
      <c r="H26" s="451">
        <v>0</v>
      </c>
      <c r="I26" s="229"/>
      <c r="J26" s="229"/>
    </row>
    <row r="27" spans="1:11" s="230" customFormat="1" ht="30" customHeight="1">
      <c r="A27" s="231"/>
      <c r="B27" s="237" t="s">
        <v>435</v>
      </c>
      <c r="C27" s="238" t="s">
        <v>436</v>
      </c>
      <c r="D27" s="238"/>
      <c r="E27" s="451">
        <v>3347472726</v>
      </c>
      <c r="F27" s="451">
        <v>21829191167</v>
      </c>
      <c r="G27" s="451">
        <v>3347472726</v>
      </c>
      <c r="H27" s="451">
        <v>21829191167</v>
      </c>
      <c r="I27" s="229"/>
      <c r="J27" s="229"/>
      <c r="K27" s="240"/>
    </row>
    <row r="28" spans="1:10" s="230" customFormat="1" ht="30" customHeight="1">
      <c r="A28" s="231"/>
      <c r="B28" s="237" t="s">
        <v>437</v>
      </c>
      <c r="C28" s="238" t="s">
        <v>438</v>
      </c>
      <c r="D28" s="238"/>
      <c r="E28" s="451">
        <v>-3080949860</v>
      </c>
      <c r="F28" s="451">
        <v>-12256682932</v>
      </c>
      <c r="G28" s="451">
        <v>-3080949860</v>
      </c>
      <c r="H28" s="451">
        <v>-12256682932</v>
      </c>
      <c r="I28" s="229"/>
      <c r="J28" s="229"/>
    </row>
    <row r="29" spans="1:10" s="230" customFormat="1" ht="31.5" customHeight="1">
      <c r="A29" s="231"/>
      <c r="B29" s="234" t="s">
        <v>439</v>
      </c>
      <c r="C29" s="238" t="s">
        <v>440</v>
      </c>
      <c r="D29" s="238"/>
      <c r="E29" s="455">
        <v>1052506574</v>
      </c>
      <c r="F29" s="455">
        <v>21197871667</v>
      </c>
      <c r="G29" s="455">
        <v>1052506574</v>
      </c>
      <c r="H29" s="455">
        <v>21197871667</v>
      </c>
      <c r="I29" s="229"/>
      <c r="J29" s="229"/>
    </row>
    <row r="30" spans="1:10" s="243" customFormat="1" ht="33" customHeight="1">
      <c r="A30" s="231" t="s">
        <v>441</v>
      </c>
      <c r="B30" s="234" t="s">
        <v>442</v>
      </c>
      <c r="C30" s="241"/>
      <c r="D30" s="241"/>
      <c r="E30" s="356"/>
      <c r="F30" s="356"/>
      <c r="G30" s="356"/>
      <c r="H30" s="356"/>
      <c r="I30" s="242"/>
      <c r="J30" s="242"/>
    </row>
    <row r="31" spans="1:10" s="243" customFormat="1" ht="32.25" customHeight="1">
      <c r="A31" s="244">
        <v>1</v>
      </c>
      <c r="B31" s="237" t="s">
        <v>443</v>
      </c>
      <c r="C31" s="245">
        <v>21</v>
      </c>
      <c r="D31" s="246"/>
      <c r="E31" s="456">
        <v>-233200152</v>
      </c>
      <c r="F31" s="456">
        <v>-73085157</v>
      </c>
      <c r="G31" s="456">
        <v>-233200152</v>
      </c>
      <c r="H31" s="456">
        <v>-73085157</v>
      </c>
      <c r="I31" s="242"/>
      <c r="J31" s="242"/>
    </row>
    <row r="32" spans="1:10" s="243" customFormat="1" ht="32.25" customHeight="1">
      <c r="A32" s="244">
        <v>2</v>
      </c>
      <c r="B32" s="237" t="s">
        <v>444</v>
      </c>
      <c r="C32" s="245">
        <v>22</v>
      </c>
      <c r="D32" s="246"/>
      <c r="E32" s="456">
        <v>0</v>
      </c>
      <c r="F32" s="456">
        <v>1177727272</v>
      </c>
      <c r="G32" s="456">
        <v>0</v>
      </c>
      <c r="H32" s="456">
        <v>1177727272</v>
      </c>
      <c r="I32" s="242"/>
      <c r="J32" s="242"/>
    </row>
    <row r="33" spans="1:10" s="243" customFormat="1" ht="32.25" customHeight="1">
      <c r="A33" s="247">
        <v>3</v>
      </c>
      <c r="B33" s="237" t="s">
        <v>445</v>
      </c>
      <c r="C33" s="245">
        <v>23</v>
      </c>
      <c r="D33" s="246"/>
      <c r="E33" s="456">
        <v>0</v>
      </c>
      <c r="F33" s="456">
        <v>0</v>
      </c>
      <c r="G33" s="456">
        <v>0</v>
      </c>
      <c r="H33" s="456">
        <v>0</v>
      </c>
      <c r="I33" s="242"/>
      <c r="J33" s="242"/>
    </row>
    <row r="34" spans="1:10" s="243" customFormat="1" ht="32.25" customHeight="1">
      <c r="A34" s="244">
        <v>4</v>
      </c>
      <c r="B34" s="237" t="s">
        <v>446</v>
      </c>
      <c r="C34" s="245">
        <v>24</v>
      </c>
      <c r="D34" s="246"/>
      <c r="E34" s="456">
        <v>0</v>
      </c>
      <c r="F34" s="456">
        <v>0</v>
      </c>
      <c r="G34" s="456">
        <v>0</v>
      </c>
      <c r="H34" s="456">
        <v>0</v>
      </c>
      <c r="I34" s="242"/>
      <c r="J34" s="242"/>
    </row>
    <row r="35" spans="1:10" s="243" customFormat="1" ht="30" customHeight="1">
      <c r="A35" s="247">
        <v>5</v>
      </c>
      <c r="B35" s="237" t="s">
        <v>447</v>
      </c>
      <c r="C35" s="245">
        <v>25</v>
      </c>
      <c r="D35" s="246"/>
      <c r="E35" s="456">
        <v>0</v>
      </c>
      <c r="F35" s="456">
        <v>0</v>
      </c>
      <c r="G35" s="456">
        <v>0</v>
      </c>
      <c r="H35" s="456">
        <v>0</v>
      </c>
      <c r="I35" s="242"/>
      <c r="J35" s="242"/>
    </row>
    <row r="36" spans="1:10" s="243" customFormat="1" ht="30" customHeight="1">
      <c r="A36" s="247">
        <v>6</v>
      </c>
      <c r="B36" s="237" t="s">
        <v>448</v>
      </c>
      <c r="C36" s="245">
        <v>26</v>
      </c>
      <c r="D36" s="246"/>
      <c r="E36" s="456">
        <v>0</v>
      </c>
      <c r="F36" s="456">
        <v>0</v>
      </c>
      <c r="G36" s="456">
        <v>0</v>
      </c>
      <c r="H36" s="456">
        <v>0</v>
      </c>
      <c r="I36" s="242"/>
      <c r="J36" s="242"/>
    </row>
    <row r="37" spans="1:10" s="243" customFormat="1" ht="30" customHeight="1">
      <c r="A37" s="247">
        <v>7</v>
      </c>
      <c r="B37" s="237" t="s">
        <v>449</v>
      </c>
      <c r="C37" s="245">
        <v>27</v>
      </c>
      <c r="D37" s="246"/>
      <c r="E37" s="456">
        <v>460514</v>
      </c>
      <c r="F37" s="456">
        <v>4198201</v>
      </c>
      <c r="G37" s="456">
        <v>460514</v>
      </c>
      <c r="H37" s="456">
        <v>4198201</v>
      </c>
      <c r="I37" s="242"/>
      <c r="J37" s="242"/>
    </row>
    <row r="38" spans="1:10" s="243" customFormat="1" ht="30" customHeight="1">
      <c r="A38" s="248"/>
      <c r="B38" s="234" t="s">
        <v>450</v>
      </c>
      <c r="C38" s="241">
        <v>30</v>
      </c>
      <c r="D38" s="249"/>
      <c r="E38" s="457">
        <v>-232739638</v>
      </c>
      <c r="F38" s="457">
        <v>1108840316</v>
      </c>
      <c r="G38" s="457">
        <v>-232739638</v>
      </c>
      <c r="H38" s="457">
        <v>1108840316</v>
      </c>
      <c r="I38" s="242"/>
      <c r="J38" s="242"/>
    </row>
    <row r="39" spans="1:10" s="243" customFormat="1" ht="30.75" customHeight="1">
      <c r="A39" s="231" t="s">
        <v>451</v>
      </c>
      <c r="B39" s="234" t="s">
        <v>452</v>
      </c>
      <c r="C39" s="241"/>
      <c r="D39" s="241"/>
      <c r="E39" s="458">
        <v>0</v>
      </c>
      <c r="F39" s="458"/>
      <c r="G39" s="458">
        <v>0</v>
      </c>
      <c r="H39" s="458"/>
      <c r="I39" s="242"/>
      <c r="J39" s="242"/>
    </row>
    <row r="40" spans="1:12" s="243" customFormat="1" ht="39" customHeight="1">
      <c r="A40" s="244">
        <v>1</v>
      </c>
      <c r="B40" s="237" t="s">
        <v>453</v>
      </c>
      <c r="C40" s="245">
        <v>31</v>
      </c>
      <c r="D40" s="246"/>
      <c r="E40" s="458">
        <v>0</v>
      </c>
      <c r="F40" s="458">
        <v>0</v>
      </c>
      <c r="G40" s="458">
        <v>0</v>
      </c>
      <c r="H40" s="458">
        <v>0</v>
      </c>
      <c r="I40" s="242"/>
      <c r="J40" s="242"/>
      <c r="K40" s="242"/>
      <c r="L40" s="242"/>
    </row>
    <row r="41" spans="1:12" s="243" customFormat="1" ht="45" customHeight="1">
      <c r="A41" s="247">
        <v>2</v>
      </c>
      <c r="B41" s="237" t="s">
        <v>454</v>
      </c>
      <c r="C41" s="245">
        <v>32</v>
      </c>
      <c r="D41" s="246"/>
      <c r="E41" s="458">
        <v>0</v>
      </c>
      <c r="F41" s="458">
        <v>0</v>
      </c>
      <c r="G41" s="458">
        <v>0</v>
      </c>
      <c r="H41" s="458">
        <v>0</v>
      </c>
      <c r="I41" s="242"/>
      <c r="J41" s="242"/>
      <c r="K41" s="242"/>
      <c r="L41" s="242"/>
    </row>
    <row r="42" spans="1:10" s="243" customFormat="1" ht="27" customHeight="1">
      <c r="A42" s="247">
        <v>3</v>
      </c>
      <c r="B42" s="237" t="s">
        <v>455</v>
      </c>
      <c r="C42" s="245">
        <v>33</v>
      </c>
      <c r="D42" s="246"/>
      <c r="E42" s="456">
        <v>990000000</v>
      </c>
      <c r="F42" s="456">
        <v>300000000</v>
      </c>
      <c r="G42" s="456">
        <v>990000000</v>
      </c>
      <c r="H42" s="456">
        <v>300000000</v>
      </c>
      <c r="I42" s="242"/>
      <c r="J42" s="242"/>
    </row>
    <row r="43" spans="1:10" s="243" customFormat="1" ht="21" customHeight="1">
      <c r="A43" s="247">
        <v>4</v>
      </c>
      <c r="B43" s="237" t="s">
        <v>456</v>
      </c>
      <c r="C43" s="245">
        <v>34</v>
      </c>
      <c r="D43" s="246"/>
      <c r="E43" s="456">
        <v>-1622592000</v>
      </c>
      <c r="F43" s="456">
        <v>-742485643</v>
      </c>
      <c r="G43" s="456">
        <v>-1622592000</v>
      </c>
      <c r="H43" s="456">
        <v>-742485643</v>
      </c>
      <c r="I43" s="242"/>
      <c r="J43" s="242"/>
    </row>
    <row r="44" spans="1:10" s="243" customFormat="1" ht="21" customHeight="1">
      <c r="A44" s="247">
        <v>5</v>
      </c>
      <c r="B44" s="237" t="s">
        <v>457</v>
      </c>
      <c r="C44" s="245">
        <v>35</v>
      </c>
      <c r="D44" s="246"/>
      <c r="E44" s="456">
        <v>-138357827</v>
      </c>
      <c r="F44" s="456">
        <v>-171251000</v>
      </c>
      <c r="G44" s="456">
        <v>-138357827</v>
      </c>
      <c r="H44" s="456">
        <v>-171251000</v>
      </c>
      <c r="I44" s="242"/>
      <c r="J44" s="242"/>
    </row>
    <row r="45" spans="1:10" s="243" customFormat="1" ht="30" customHeight="1">
      <c r="A45" s="247">
        <v>6</v>
      </c>
      <c r="B45" s="237" t="s">
        <v>458</v>
      </c>
      <c r="C45" s="245">
        <v>36</v>
      </c>
      <c r="D45" s="246"/>
      <c r="E45" s="456">
        <v>0</v>
      </c>
      <c r="F45" s="456">
        <v>0</v>
      </c>
      <c r="G45" s="456">
        <v>0</v>
      </c>
      <c r="H45" s="456">
        <v>0</v>
      </c>
      <c r="I45" s="242"/>
      <c r="J45" s="242"/>
    </row>
    <row r="46" spans="1:10" s="243" customFormat="1" ht="28.5" customHeight="1">
      <c r="A46" s="248"/>
      <c r="B46" s="234" t="s">
        <v>459</v>
      </c>
      <c r="C46" s="241">
        <v>40</v>
      </c>
      <c r="D46" s="249"/>
      <c r="E46" s="459">
        <v>-770949827</v>
      </c>
      <c r="F46" s="459">
        <v>-613736643</v>
      </c>
      <c r="G46" s="459">
        <v>-770949827</v>
      </c>
      <c r="H46" s="459">
        <v>-613736643</v>
      </c>
      <c r="I46" s="242"/>
      <c r="J46" s="242"/>
    </row>
    <row r="47" spans="1:10" s="243" customFormat="1" ht="28.5" customHeight="1">
      <c r="A47" s="231"/>
      <c r="B47" s="234" t="s">
        <v>460</v>
      </c>
      <c r="C47" s="250">
        <v>50</v>
      </c>
      <c r="D47" s="241"/>
      <c r="E47" s="457">
        <v>48817109</v>
      </c>
      <c r="F47" s="457">
        <v>21692975340</v>
      </c>
      <c r="G47" s="457">
        <v>48817109</v>
      </c>
      <c r="H47" s="457">
        <v>21692975340</v>
      </c>
      <c r="I47" s="242"/>
      <c r="J47" s="242"/>
    </row>
    <row r="48" spans="1:12" s="243" customFormat="1" ht="21.75" customHeight="1">
      <c r="A48" s="231"/>
      <c r="B48" s="237" t="s">
        <v>461</v>
      </c>
      <c r="C48" s="245">
        <v>60</v>
      </c>
      <c r="D48" s="246"/>
      <c r="E48" s="460">
        <v>2767143363</v>
      </c>
      <c r="F48" s="460">
        <v>4690379737</v>
      </c>
      <c r="G48" s="460">
        <v>2767143363</v>
      </c>
      <c r="H48" s="460">
        <v>4690379737</v>
      </c>
      <c r="I48" s="242"/>
      <c r="J48" s="242"/>
      <c r="L48" s="242"/>
    </row>
    <row r="49" spans="1:12" s="243" customFormat="1" ht="33" customHeight="1">
      <c r="A49" s="247"/>
      <c r="B49" s="237" t="s">
        <v>462</v>
      </c>
      <c r="C49" s="245">
        <v>61</v>
      </c>
      <c r="D49" s="246"/>
      <c r="E49" s="453"/>
      <c r="F49" s="453"/>
      <c r="G49" s="453"/>
      <c r="H49" s="453"/>
      <c r="I49" s="242"/>
      <c r="J49" s="242"/>
      <c r="L49" s="242"/>
    </row>
    <row r="50" spans="1:12" s="243" customFormat="1" ht="33" customHeight="1">
      <c r="A50" s="231"/>
      <c r="B50" s="251" t="s">
        <v>463</v>
      </c>
      <c r="C50" s="252">
        <v>70</v>
      </c>
      <c r="D50" s="253" t="s">
        <v>464</v>
      </c>
      <c r="E50" s="461">
        <v>2815960472</v>
      </c>
      <c r="F50" s="461">
        <v>26383355077</v>
      </c>
      <c r="G50" s="461">
        <v>2815960472</v>
      </c>
      <c r="H50" s="461">
        <v>26383355077</v>
      </c>
      <c r="I50" s="242"/>
      <c r="J50" s="242"/>
      <c r="K50" s="240"/>
      <c r="L50" s="242"/>
    </row>
    <row r="51" spans="1:12" s="243" customFormat="1" ht="17.25" customHeight="1">
      <c r="A51" s="231"/>
      <c r="B51" s="254"/>
      <c r="C51" s="255"/>
      <c r="D51" s="256"/>
      <c r="E51" s="462"/>
      <c r="F51" s="463"/>
      <c r="G51" s="464"/>
      <c r="H51" s="464"/>
      <c r="I51" s="242"/>
      <c r="J51" s="242"/>
      <c r="K51" s="240"/>
      <c r="L51" s="242"/>
    </row>
    <row r="52" spans="1:12" s="259" customFormat="1" ht="19.5" customHeight="1">
      <c r="A52" s="257"/>
      <c r="B52" s="257"/>
      <c r="C52" s="362" t="s">
        <v>87</v>
      </c>
      <c r="D52" s="362"/>
      <c r="E52" s="362"/>
      <c r="F52" s="362"/>
      <c r="G52" s="362"/>
      <c r="H52" s="362"/>
      <c r="I52" s="258"/>
      <c r="J52" s="258"/>
      <c r="L52" s="258"/>
    </row>
    <row r="53" spans="1:12" s="259" customFormat="1" ht="21" customHeight="1">
      <c r="A53" s="257"/>
      <c r="B53" s="257"/>
      <c r="C53" s="260"/>
      <c r="D53" s="260"/>
      <c r="E53" s="465"/>
      <c r="F53" s="466"/>
      <c r="G53" s="465"/>
      <c r="H53" s="466"/>
      <c r="I53" s="258"/>
      <c r="J53" s="258"/>
      <c r="L53" s="258"/>
    </row>
    <row r="54" spans="1:12" s="261" customFormat="1" ht="15.75" customHeight="1">
      <c r="A54" s="261" t="s">
        <v>465</v>
      </c>
      <c r="B54" s="262" t="s">
        <v>466</v>
      </c>
      <c r="D54" s="263"/>
      <c r="E54" s="467"/>
      <c r="F54" s="467"/>
      <c r="G54" s="468" t="s">
        <v>90</v>
      </c>
      <c r="H54" s="468"/>
      <c r="I54" s="264"/>
      <c r="J54" s="264"/>
      <c r="L54" s="265"/>
    </row>
    <row r="55" spans="3:10" s="261" customFormat="1" ht="15.75" customHeight="1">
      <c r="C55" s="266"/>
      <c r="E55" s="469"/>
      <c r="F55" s="470"/>
      <c r="G55" s="471"/>
      <c r="H55" s="472"/>
      <c r="I55" s="264"/>
      <c r="J55" s="264"/>
    </row>
    <row r="56" spans="3:10" s="261" customFormat="1" ht="15.75" customHeight="1">
      <c r="C56" s="266"/>
      <c r="E56" s="469"/>
      <c r="F56" s="470"/>
      <c r="G56" s="471"/>
      <c r="H56" s="471"/>
      <c r="I56" s="264"/>
      <c r="J56" s="264"/>
    </row>
    <row r="57" spans="5:10" s="267" customFormat="1" ht="15.75" customHeight="1">
      <c r="E57" s="469"/>
      <c r="F57" s="470"/>
      <c r="G57" s="473"/>
      <c r="H57" s="473"/>
      <c r="I57" s="268"/>
      <c r="J57" s="268"/>
    </row>
    <row r="58" spans="2:10" s="269" customFormat="1" ht="12.75">
      <c r="B58" s="212"/>
      <c r="C58" s="270"/>
      <c r="D58" s="270"/>
      <c r="E58" s="474"/>
      <c r="F58" s="474"/>
      <c r="G58" s="475"/>
      <c r="H58" s="475"/>
      <c r="I58" s="271"/>
      <c r="J58" s="271"/>
    </row>
    <row r="59" spans="2:8" ht="15.75">
      <c r="B59" s="262" t="s">
        <v>467</v>
      </c>
      <c r="C59" s="262"/>
      <c r="E59" s="476"/>
      <c r="F59" s="476"/>
      <c r="G59" s="477" t="s">
        <v>93</v>
      </c>
      <c r="H59" s="477"/>
    </row>
  </sheetData>
  <sheetProtection/>
  <mergeCells count="13">
    <mergeCell ref="C52:H52"/>
    <mergeCell ref="G54:H54"/>
    <mergeCell ref="G57:H57"/>
    <mergeCell ref="G59:H59"/>
    <mergeCell ref="A5:H5"/>
    <mergeCell ref="A6:H6"/>
    <mergeCell ref="A7:H7"/>
    <mergeCell ref="G9:H9"/>
    <mergeCell ref="B10:B11"/>
    <mergeCell ref="C10:C11"/>
    <mergeCell ref="D10:D11"/>
    <mergeCell ref="E10:F10"/>
    <mergeCell ref="G10:H10"/>
  </mergeCells>
  <printOptions/>
  <pageMargins left="0.25" right="0.25"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DV365"/>
  <sheetViews>
    <sheetView zoomScalePageLayoutView="0" workbookViewId="0" topLeftCell="E341">
      <selection activeCell="H360" sqref="H360"/>
    </sheetView>
  </sheetViews>
  <sheetFormatPr defaultColWidth="8.796875" defaultRowHeight="14.25"/>
  <cols>
    <col min="1" max="1" width="29.59765625" style="83" customWidth="1"/>
    <col min="2" max="2" width="0.203125" style="83" customWidth="1"/>
    <col min="3" max="3" width="18.09765625" style="83" customWidth="1"/>
    <col min="4" max="4" width="0.8984375" style="83" hidden="1" customWidth="1"/>
    <col min="5" max="5" width="17.5" style="83" customWidth="1"/>
    <col min="6" max="6" width="15.69921875" style="83" customWidth="1"/>
    <col min="7" max="7" width="17.69921875" style="83" customWidth="1"/>
    <col min="8" max="8" width="14.59765625" style="83" customWidth="1"/>
    <col min="9" max="9" width="16.19921875" style="178" customWidth="1"/>
    <col min="10" max="10" width="16" style="178" customWidth="1"/>
    <col min="11" max="11" width="9.8984375" style="83" hidden="1" customWidth="1"/>
    <col min="12" max="12" width="19.69921875" style="83" hidden="1" customWidth="1"/>
    <col min="13" max="13" width="9" style="83" hidden="1" customWidth="1"/>
    <col min="14" max="14" width="19.3984375" style="83" customWidth="1"/>
    <col min="15" max="16384" width="9" style="83" customWidth="1"/>
  </cols>
  <sheetData>
    <row r="1" spans="1:10" s="32" customFormat="1" ht="14.25">
      <c r="A1" s="31" t="s">
        <v>94</v>
      </c>
      <c r="F1" s="371"/>
      <c r="G1" s="371"/>
      <c r="I1" s="33"/>
      <c r="J1" s="33"/>
    </row>
    <row r="2" spans="1:10" s="32" customFormat="1" ht="14.25">
      <c r="A2" s="31" t="s">
        <v>95</v>
      </c>
      <c r="G2" s="34"/>
      <c r="I2" s="33"/>
      <c r="J2" s="33"/>
    </row>
    <row r="3" spans="1:10" s="32" customFormat="1" ht="14.25">
      <c r="A3" s="31" t="s">
        <v>2</v>
      </c>
      <c r="F3" s="396"/>
      <c r="G3" s="396"/>
      <c r="I3" s="33"/>
      <c r="J3" s="33"/>
    </row>
    <row r="4" spans="9:10" s="32" customFormat="1" ht="14.25">
      <c r="I4" s="33"/>
      <c r="J4" s="33"/>
    </row>
    <row r="5" spans="1:11" s="32" customFormat="1" ht="26.25" customHeight="1">
      <c r="A5" s="397" t="s">
        <v>96</v>
      </c>
      <c r="B5" s="397"/>
      <c r="C5" s="397"/>
      <c r="D5" s="397"/>
      <c r="E5" s="397"/>
      <c r="F5" s="397"/>
      <c r="G5" s="397"/>
      <c r="H5" s="35"/>
      <c r="I5" s="36"/>
      <c r="J5" s="36"/>
      <c r="K5" s="35"/>
    </row>
    <row r="6" spans="1:11" s="32" customFormat="1" ht="26.25" customHeight="1">
      <c r="A6" s="6" t="s">
        <v>4</v>
      </c>
      <c r="B6" s="37"/>
      <c r="C6" s="37"/>
      <c r="D6" s="37"/>
      <c r="E6" s="37"/>
      <c r="F6" s="37"/>
      <c r="G6" s="37"/>
      <c r="H6" s="35"/>
      <c r="I6" s="36"/>
      <c r="J6" s="36"/>
      <c r="K6" s="35"/>
    </row>
    <row r="7" spans="1:11" s="32" customFormat="1" ht="18" customHeight="1">
      <c r="A7" s="398" t="s">
        <v>5</v>
      </c>
      <c r="B7" s="398"/>
      <c r="C7" s="398"/>
      <c r="D7" s="398"/>
      <c r="E7" s="398"/>
      <c r="F7" s="398"/>
      <c r="G7" s="398"/>
      <c r="H7" s="35"/>
      <c r="I7" s="36"/>
      <c r="J7" s="36"/>
      <c r="K7" s="35"/>
    </row>
    <row r="8" spans="1:11" s="32" customFormat="1" ht="18" customHeight="1">
      <c r="A8" s="38"/>
      <c r="B8" s="38"/>
      <c r="C8" s="38"/>
      <c r="D8" s="38"/>
      <c r="E8" s="38"/>
      <c r="F8" s="38"/>
      <c r="G8" s="38"/>
      <c r="H8" s="35"/>
      <c r="I8" s="36"/>
      <c r="J8" s="36"/>
      <c r="K8" s="35"/>
    </row>
    <row r="9" spans="1:10" s="32" customFormat="1" ht="18.75" customHeight="1">
      <c r="A9" s="379" t="s">
        <v>97</v>
      </c>
      <c r="B9" s="379"/>
      <c r="C9" s="379"/>
      <c r="D9" s="379"/>
      <c r="E9" s="379"/>
      <c r="F9" s="379"/>
      <c r="G9" s="379"/>
      <c r="H9" s="39"/>
      <c r="I9" s="40"/>
      <c r="J9" s="33"/>
    </row>
    <row r="10" spans="1:10" s="43" customFormat="1" ht="18.75" customHeight="1">
      <c r="A10" s="379" t="s">
        <v>98</v>
      </c>
      <c r="B10" s="379"/>
      <c r="C10" s="379"/>
      <c r="D10" s="379"/>
      <c r="E10" s="379"/>
      <c r="F10" s="379"/>
      <c r="G10" s="379"/>
      <c r="H10" s="31"/>
      <c r="I10" s="41"/>
      <c r="J10" s="42"/>
    </row>
    <row r="11" spans="1:10" s="43" customFormat="1" ht="90.75" customHeight="1">
      <c r="A11" s="388" t="s">
        <v>99</v>
      </c>
      <c r="B11" s="388"/>
      <c r="C11" s="388"/>
      <c r="D11" s="388"/>
      <c r="E11" s="388"/>
      <c r="F11" s="388"/>
      <c r="G11" s="388"/>
      <c r="H11" s="31"/>
      <c r="I11" s="41"/>
      <c r="J11" s="42"/>
    </row>
    <row r="12" spans="1:10" s="43" customFormat="1" ht="30" customHeight="1">
      <c r="A12" s="395" t="s">
        <v>100</v>
      </c>
      <c r="B12" s="395"/>
      <c r="C12" s="395"/>
      <c r="D12" s="395"/>
      <c r="E12" s="395"/>
      <c r="F12" s="44" t="s">
        <v>101</v>
      </c>
      <c r="G12" s="44" t="s">
        <v>102</v>
      </c>
      <c r="H12" s="31"/>
      <c r="I12" s="41"/>
      <c r="J12" s="42"/>
    </row>
    <row r="13" spans="1:10" s="43" customFormat="1" ht="21" customHeight="1">
      <c r="A13" s="381" t="s">
        <v>103</v>
      </c>
      <c r="B13" s="381"/>
      <c r="C13" s="381"/>
      <c r="D13" s="381"/>
      <c r="E13" s="381"/>
      <c r="F13" s="45" t="s">
        <v>104</v>
      </c>
      <c r="G13" s="46" t="s">
        <v>105</v>
      </c>
      <c r="H13" s="31"/>
      <c r="I13" s="41"/>
      <c r="J13" s="42"/>
    </row>
    <row r="14" spans="1:10" s="43" customFormat="1" ht="21" customHeight="1">
      <c r="A14" s="381" t="s">
        <v>106</v>
      </c>
      <c r="B14" s="381"/>
      <c r="C14" s="381"/>
      <c r="D14" s="381"/>
      <c r="E14" s="381"/>
      <c r="F14" s="45" t="s">
        <v>104</v>
      </c>
      <c r="G14" s="46">
        <v>40696</v>
      </c>
      <c r="H14" s="31"/>
      <c r="I14" s="41"/>
      <c r="J14" s="42"/>
    </row>
    <row r="15" spans="1:10" s="43" customFormat="1" ht="42.75" customHeight="1">
      <c r="A15" s="381" t="s">
        <v>107</v>
      </c>
      <c r="B15" s="381"/>
      <c r="C15" s="381"/>
      <c r="D15" s="381"/>
      <c r="E15" s="381"/>
      <c r="F15" s="381"/>
      <c r="G15" s="381"/>
      <c r="H15" s="31"/>
      <c r="I15" s="41"/>
      <c r="J15" s="42"/>
    </row>
    <row r="16" spans="1:10" s="43" customFormat="1" ht="61.5" customHeight="1">
      <c r="A16" s="381" t="s">
        <v>108</v>
      </c>
      <c r="B16" s="381"/>
      <c r="C16" s="381"/>
      <c r="D16" s="381"/>
      <c r="E16" s="381"/>
      <c r="F16" s="381"/>
      <c r="G16" s="381"/>
      <c r="H16" s="31"/>
      <c r="I16" s="41"/>
      <c r="J16" s="42"/>
    </row>
    <row r="17" spans="1:10" s="43" customFormat="1" ht="21" customHeight="1">
      <c r="A17" s="392" t="s">
        <v>109</v>
      </c>
      <c r="B17" s="392"/>
      <c r="C17" s="392"/>
      <c r="D17" s="392"/>
      <c r="E17" s="392"/>
      <c r="F17" s="392"/>
      <c r="G17" s="392"/>
      <c r="H17" s="31"/>
      <c r="I17" s="41"/>
      <c r="J17" s="42"/>
    </row>
    <row r="18" spans="1:10" s="43" customFormat="1" ht="21" customHeight="1">
      <c r="A18" s="386" t="s">
        <v>110</v>
      </c>
      <c r="B18" s="386"/>
      <c r="C18" s="386"/>
      <c r="D18" s="386"/>
      <c r="E18" s="386"/>
      <c r="F18" s="386"/>
      <c r="G18" s="386"/>
      <c r="H18" s="31"/>
      <c r="I18" s="41"/>
      <c r="J18" s="42"/>
    </row>
    <row r="19" spans="1:10" s="43" customFormat="1" ht="21" customHeight="1">
      <c r="A19" s="47" t="s">
        <v>111</v>
      </c>
      <c r="B19" s="48"/>
      <c r="C19" s="48"/>
      <c r="D19" s="48"/>
      <c r="E19" s="48"/>
      <c r="F19" s="48"/>
      <c r="G19" s="48"/>
      <c r="H19" s="31"/>
      <c r="I19" s="41"/>
      <c r="J19" s="42"/>
    </row>
    <row r="20" spans="1:10" s="43" customFormat="1" ht="21" customHeight="1">
      <c r="A20" s="391" t="s">
        <v>112</v>
      </c>
      <c r="B20" s="391"/>
      <c r="C20" s="391"/>
      <c r="D20" s="391"/>
      <c r="E20" s="391"/>
      <c r="F20" s="391"/>
      <c r="G20" s="391"/>
      <c r="H20" s="31"/>
      <c r="I20" s="41"/>
      <c r="J20" s="42"/>
    </row>
    <row r="21" spans="1:10" s="43" customFormat="1" ht="21" customHeight="1">
      <c r="A21" s="392" t="s">
        <v>113</v>
      </c>
      <c r="B21" s="392"/>
      <c r="C21" s="392"/>
      <c r="D21" s="392"/>
      <c r="E21" s="392"/>
      <c r="F21" s="392"/>
      <c r="G21" s="392"/>
      <c r="H21" s="31"/>
      <c r="I21" s="41"/>
      <c r="J21" s="42"/>
    </row>
    <row r="22" spans="1:10" s="43" customFormat="1" ht="21" customHeight="1">
      <c r="A22" s="391" t="s">
        <v>114</v>
      </c>
      <c r="B22" s="391"/>
      <c r="C22" s="391"/>
      <c r="D22" s="391"/>
      <c r="E22" s="391"/>
      <c r="F22" s="391"/>
      <c r="G22" s="391"/>
      <c r="H22" s="31"/>
      <c r="I22" s="41"/>
      <c r="J22" s="42"/>
    </row>
    <row r="23" spans="1:10" s="43" customFormat="1" ht="21" customHeight="1">
      <c r="A23" s="381" t="s">
        <v>115</v>
      </c>
      <c r="B23" s="381"/>
      <c r="C23" s="381"/>
      <c r="D23" s="381"/>
      <c r="E23" s="381"/>
      <c r="F23" s="381"/>
      <c r="G23" s="381"/>
      <c r="H23" s="31"/>
      <c r="I23" s="41"/>
      <c r="J23" s="42"/>
    </row>
    <row r="24" spans="1:10" s="43" customFormat="1" ht="21" customHeight="1">
      <c r="A24" s="391" t="s">
        <v>116</v>
      </c>
      <c r="B24" s="391"/>
      <c r="C24" s="391"/>
      <c r="D24" s="391"/>
      <c r="E24" s="391"/>
      <c r="F24" s="391"/>
      <c r="G24" s="391"/>
      <c r="H24" s="31"/>
      <c r="I24" s="41"/>
      <c r="J24" s="42"/>
    </row>
    <row r="25" spans="1:10" s="43" customFormat="1" ht="21" customHeight="1">
      <c r="A25" s="392" t="s">
        <v>117</v>
      </c>
      <c r="B25" s="392"/>
      <c r="C25" s="392"/>
      <c r="D25" s="392"/>
      <c r="E25" s="392"/>
      <c r="F25" s="392"/>
      <c r="G25" s="392"/>
      <c r="H25" s="31"/>
      <c r="I25" s="41"/>
      <c r="J25" s="42"/>
    </row>
    <row r="26" spans="1:10" s="43" customFormat="1" ht="21" customHeight="1">
      <c r="A26" s="393" t="s">
        <v>118</v>
      </c>
      <c r="B26" s="393"/>
      <c r="C26" s="393"/>
      <c r="D26" s="393"/>
      <c r="E26" s="393"/>
      <c r="F26" s="393"/>
      <c r="G26" s="393"/>
      <c r="H26" s="31"/>
      <c r="I26" s="41"/>
      <c r="J26" s="42"/>
    </row>
    <row r="27" spans="1:10" s="43" customFormat="1" ht="21" customHeight="1">
      <c r="A27" s="381" t="s">
        <v>119</v>
      </c>
      <c r="B27" s="381"/>
      <c r="C27" s="381"/>
      <c r="D27" s="381"/>
      <c r="E27" s="381"/>
      <c r="F27" s="381"/>
      <c r="G27" s="381"/>
      <c r="H27" s="31"/>
      <c r="I27" s="41"/>
      <c r="J27" s="42"/>
    </row>
    <row r="28" spans="1:10" s="43" customFormat="1" ht="21" customHeight="1">
      <c r="A28" s="49"/>
      <c r="B28" s="49"/>
      <c r="C28" s="50" t="s">
        <v>120</v>
      </c>
      <c r="D28" s="51"/>
      <c r="E28" s="52" t="s">
        <v>121</v>
      </c>
      <c r="F28" s="52" t="s">
        <v>122</v>
      </c>
      <c r="G28" s="49"/>
      <c r="H28" s="31"/>
      <c r="I28" s="41"/>
      <c r="J28" s="42"/>
    </row>
    <row r="29" spans="1:10" s="43" customFormat="1" ht="21" customHeight="1">
      <c r="A29" s="53" t="s">
        <v>123</v>
      </c>
      <c r="B29" s="49"/>
      <c r="C29" s="54" t="s">
        <v>124</v>
      </c>
      <c r="D29" s="49"/>
      <c r="E29" s="55">
        <v>40449</v>
      </c>
      <c r="F29" s="56"/>
      <c r="G29" s="49"/>
      <c r="H29" s="31"/>
      <c r="I29" s="41"/>
      <c r="J29" s="42"/>
    </row>
    <row r="30" spans="1:10" s="43" customFormat="1" ht="21" customHeight="1">
      <c r="A30" s="53" t="s">
        <v>125</v>
      </c>
      <c r="B30" s="49"/>
      <c r="C30" s="54" t="s">
        <v>126</v>
      </c>
      <c r="D30" s="49"/>
      <c r="E30" s="55">
        <v>40449</v>
      </c>
      <c r="F30" s="56"/>
      <c r="G30" s="49"/>
      <c r="H30" s="31"/>
      <c r="I30" s="41"/>
      <c r="J30" s="42"/>
    </row>
    <row r="31" spans="1:10" s="43" customFormat="1" ht="21" customHeight="1">
      <c r="A31" s="53" t="s">
        <v>127</v>
      </c>
      <c r="B31" s="48"/>
      <c r="C31" s="54" t="s">
        <v>128</v>
      </c>
      <c r="D31" s="48"/>
      <c r="E31" s="55">
        <v>40449</v>
      </c>
      <c r="F31" s="55"/>
      <c r="G31" s="48"/>
      <c r="H31" s="31"/>
      <c r="I31" s="41"/>
      <c r="J31" s="42"/>
    </row>
    <row r="32" spans="1:10" s="43" customFormat="1" ht="21" customHeight="1">
      <c r="A32" s="53" t="s">
        <v>129</v>
      </c>
      <c r="B32" s="48"/>
      <c r="C32" s="54" t="s">
        <v>128</v>
      </c>
      <c r="D32" s="48"/>
      <c r="E32" s="55">
        <v>40449</v>
      </c>
      <c r="F32" s="56"/>
      <c r="G32" s="48"/>
      <c r="H32" s="31"/>
      <c r="I32" s="41"/>
      <c r="J32" s="42"/>
    </row>
    <row r="33" spans="1:10" s="43" customFormat="1" ht="21" customHeight="1">
      <c r="A33" s="53" t="s">
        <v>130</v>
      </c>
      <c r="B33" s="48"/>
      <c r="C33" s="54" t="s">
        <v>128</v>
      </c>
      <c r="D33" s="48"/>
      <c r="E33" s="55">
        <v>40449</v>
      </c>
      <c r="F33" s="56"/>
      <c r="G33" s="48"/>
      <c r="H33" s="31"/>
      <c r="I33" s="41"/>
      <c r="J33" s="42"/>
    </row>
    <row r="34" spans="1:10" s="43" customFormat="1" ht="21" customHeight="1">
      <c r="A34" s="53" t="s">
        <v>131</v>
      </c>
      <c r="B34" s="57"/>
      <c r="C34" s="54" t="s">
        <v>128</v>
      </c>
      <c r="D34" s="57"/>
      <c r="E34" s="55">
        <v>40449</v>
      </c>
      <c r="F34" s="56"/>
      <c r="G34" s="57"/>
      <c r="H34" s="31"/>
      <c r="I34" s="41"/>
      <c r="J34" s="42"/>
    </row>
    <row r="35" spans="1:10" s="43" customFormat="1" ht="21" customHeight="1">
      <c r="A35" s="53"/>
      <c r="B35" s="57"/>
      <c r="C35" s="54"/>
      <c r="D35" s="57"/>
      <c r="E35" s="55"/>
      <c r="F35" s="56"/>
      <c r="G35" s="57"/>
      <c r="H35" s="31"/>
      <c r="I35" s="41"/>
      <c r="J35" s="42"/>
    </row>
    <row r="36" spans="1:10" s="32" customFormat="1" ht="17.25" customHeight="1">
      <c r="A36" s="379" t="s">
        <v>132</v>
      </c>
      <c r="B36" s="380"/>
      <c r="C36" s="380"/>
      <c r="D36" s="380"/>
      <c r="E36" s="380"/>
      <c r="F36" s="380"/>
      <c r="G36" s="380"/>
      <c r="H36" s="39"/>
      <c r="I36" s="40"/>
      <c r="J36" s="33"/>
    </row>
    <row r="37" spans="1:10" s="32" customFormat="1" ht="21.75" customHeight="1">
      <c r="A37" s="394" t="s">
        <v>133</v>
      </c>
      <c r="B37" s="394"/>
      <c r="C37" s="394"/>
      <c r="D37" s="394"/>
      <c r="E37" s="394"/>
      <c r="F37" s="394"/>
      <c r="G37" s="394"/>
      <c r="H37" s="39"/>
      <c r="I37" s="40"/>
      <c r="J37" s="33"/>
    </row>
    <row r="38" spans="1:10" s="32" customFormat="1" ht="30" customHeight="1">
      <c r="A38" s="390" t="s">
        <v>134</v>
      </c>
      <c r="B38" s="390"/>
      <c r="C38" s="390"/>
      <c r="D38" s="390"/>
      <c r="E38" s="390"/>
      <c r="F38" s="390"/>
      <c r="G38" s="390"/>
      <c r="H38" s="39"/>
      <c r="I38" s="40"/>
      <c r="J38" s="33"/>
    </row>
    <row r="39" spans="1:10" s="32" customFormat="1" ht="16.5" customHeight="1">
      <c r="A39" s="379" t="s">
        <v>135</v>
      </c>
      <c r="B39" s="380"/>
      <c r="C39" s="380"/>
      <c r="D39" s="380"/>
      <c r="E39" s="380"/>
      <c r="F39" s="380"/>
      <c r="G39" s="380"/>
      <c r="H39" s="39"/>
      <c r="I39" s="40"/>
      <c r="J39" s="33"/>
    </row>
    <row r="40" spans="1:10" s="32" customFormat="1" ht="16.5" customHeight="1">
      <c r="A40" s="388" t="s">
        <v>136</v>
      </c>
      <c r="B40" s="388"/>
      <c r="C40" s="388"/>
      <c r="D40" s="388"/>
      <c r="E40" s="388"/>
      <c r="F40" s="388"/>
      <c r="G40" s="388"/>
      <c r="H40" s="39"/>
      <c r="I40" s="40"/>
      <c r="J40" s="33"/>
    </row>
    <row r="41" spans="1:10" s="32" customFormat="1" ht="14.25">
      <c r="A41" s="379" t="s">
        <v>137</v>
      </c>
      <c r="B41" s="380"/>
      <c r="C41" s="380"/>
      <c r="D41" s="380"/>
      <c r="E41" s="380"/>
      <c r="F41" s="380"/>
      <c r="G41" s="380"/>
      <c r="H41" s="39"/>
      <c r="I41" s="40"/>
      <c r="J41" s="33"/>
    </row>
    <row r="42" spans="1:10" s="32" customFormat="1" ht="21" customHeight="1">
      <c r="A42" s="390" t="s">
        <v>138</v>
      </c>
      <c r="B42" s="390"/>
      <c r="C42" s="390"/>
      <c r="D42" s="390"/>
      <c r="E42" s="390"/>
      <c r="F42" s="390"/>
      <c r="G42" s="390"/>
      <c r="H42" s="39"/>
      <c r="I42" s="40"/>
      <c r="J42" s="33"/>
    </row>
    <row r="43" spans="1:10" s="32" customFormat="1" ht="19.5" customHeight="1">
      <c r="A43" s="379" t="s">
        <v>139</v>
      </c>
      <c r="B43" s="379"/>
      <c r="C43" s="379"/>
      <c r="D43" s="379"/>
      <c r="E43" s="379"/>
      <c r="F43" s="379"/>
      <c r="G43" s="379"/>
      <c r="H43" s="39"/>
      <c r="I43" s="40"/>
      <c r="J43" s="33"/>
    </row>
    <row r="44" spans="1:10" s="32" customFormat="1" ht="20.25" customHeight="1">
      <c r="A44" s="388" t="s">
        <v>140</v>
      </c>
      <c r="B44" s="389"/>
      <c r="C44" s="389"/>
      <c r="D44" s="389"/>
      <c r="E44" s="389"/>
      <c r="F44" s="389"/>
      <c r="G44" s="389"/>
      <c r="H44" s="39"/>
      <c r="I44" s="40"/>
      <c r="J44" s="33"/>
    </row>
    <row r="45" spans="1:10" s="32" customFormat="1" ht="20.25" customHeight="1">
      <c r="A45" s="379" t="s">
        <v>141</v>
      </c>
      <c r="B45" s="379"/>
      <c r="C45" s="379"/>
      <c r="D45" s="379"/>
      <c r="E45" s="379"/>
      <c r="F45" s="379"/>
      <c r="G45" s="379"/>
      <c r="H45" s="39"/>
      <c r="I45" s="40"/>
      <c r="J45" s="33"/>
    </row>
    <row r="46" spans="1:10" s="32" customFormat="1" ht="20.25" customHeight="1">
      <c r="A46" s="383" t="s">
        <v>142</v>
      </c>
      <c r="B46" s="383"/>
      <c r="C46" s="383"/>
      <c r="D46" s="383"/>
      <c r="E46" s="383"/>
      <c r="F46" s="383"/>
      <c r="G46" s="383"/>
      <c r="H46" s="39"/>
      <c r="I46" s="40"/>
      <c r="J46" s="33"/>
    </row>
    <row r="47" spans="1:10" s="32" customFormat="1" ht="33" customHeight="1">
      <c r="A47" s="386" t="s">
        <v>143</v>
      </c>
      <c r="B47" s="386"/>
      <c r="C47" s="386"/>
      <c r="D47" s="386"/>
      <c r="E47" s="386"/>
      <c r="F47" s="386"/>
      <c r="G47" s="386"/>
      <c r="H47" s="39"/>
      <c r="I47" s="40"/>
      <c r="J47" s="33"/>
    </row>
    <row r="48" spans="1:10" s="32" customFormat="1" ht="75" customHeight="1">
      <c r="A48" s="387" t="s">
        <v>144</v>
      </c>
      <c r="B48" s="386"/>
      <c r="C48" s="386"/>
      <c r="D48" s="386"/>
      <c r="E48" s="386"/>
      <c r="F48" s="386"/>
      <c r="G48" s="386"/>
      <c r="H48" s="39"/>
      <c r="I48" s="40"/>
      <c r="J48" s="33"/>
    </row>
    <row r="49" spans="1:10" s="32" customFormat="1" ht="31.5" customHeight="1">
      <c r="A49" s="387" t="s">
        <v>145</v>
      </c>
      <c r="B49" s="387"/>
      <c r="C49" s="387"/>
      <c r="D49" s="387"/>
      <c r="E49" s="387"/>
      <c r="F49" s="387"/>
      <c r="G49" s="387"/>
      <c r="H49" s="39"/>
      <c r="I49" s="40"/>
      <c r="J49" s="33"/>
    </row>
    <row r="50" spans="1:10" s="32" customFormat="1" ht="24.75" customHeight="1">
      <c r="A50" s="387" t="s">
        <v>146</v>
      </c>
      <c r="B50" s="387"/>
      <c r="C50" s="387"/>
      <c r="D50" s="387"/>
      <c r="E50" s="387"/>
      <c r="F50" s="387"/>
      <c r="G50" s="387"/>
      <c r="H50" s="39"/>
      <c r="I50" s="40"/>
      <c r="J50" s="33"/>
    </row>
    <row r="51" spans="1:10" s="32" customFormat="1" ht="20.25" customHeight="1">
      <c r="A51" s="383" t="s">
        <v>147</v>
      </c>
      <c r="B51" s="383"/>
      <c r="C51" s="383"/>
      <c r="D51" s="383"/>
      <c r="E51" s="383"/>
      <c r="F51" s="383"/>
      <c r="G51" s="383"/>
      <c r="H51" s="39"/>
      <c r="I51" s="40"/>
      <c r="J51" s="33"/>
    </row>
    <row r="52" spans="1:10" s="32" customFormat="1" ht="45" customHeight="1">
      <c r="A52" s="386" t="s">
        <v>148</v>
      </c>
      <c r="B52" s="386"/>
      <c r="C52" s="386"/>
      <c r="D52" s="386"/>
      <c r="E52" s="386"/>
      <c r="F52" s="386"/>
      <c r="G52" s="386"/>
      <c r="H52" s="39"/>
      <c r="I52" s="40"/>
      <c r="J52" s="33"/>
    </row>
    <row r="53" spans="1:10" s="32" customFormat="1" ht="20.25" customHeight="1">
      <c r="A53" s="383" t="s">
        <v>149</v>
      </c>
      <c r="B53" s="383"/>
      <c r="C53" s="383"/>
      <c r="D53" s="383"/>
      <c r="E53" s="383"/>
      <c r="F53" s="383"/>
      <c r="G53" s="383"/>
      <c r="H53" s="39"/>
      <c r="I53" s="40"/>
      <c r="J53" s="33"/>
    </row>
    <row r="54" spans="1:10" s="32" customFormat="1" ht="28.5" customHeight="1">
      <c r="A54" s="386" t="s">
        <v>150</v>
      </c>
      <c r="B54" s="386"/>
      <c r="C54" s="386"/>
      <c r="D54" s="386"/>
      <c r="E54" s="386"/>
      <c r="F54" s="386"/>
      <c r="G54" s="386"/>
      <c r="H54" s="39"/>
      <c r="I54" s="40"/>
      <c r="J54" s="33"/>
    </row>
    <row r="55" spans="1:10" s="32" customFormat="1" ht="43.5" customHeight="1">
      <c r="A55" s="386" t="s">
        <v>151</v>
      </c>
      <c r="B55" s="386"/>
      <c r="C55" s="386"/>
      <c r="D55" s="386"/>
      <c r="E55" s="386"/>
      <c r="F55" s="386"/>
      <c r="G55" s="386"/>
      <c r="H55" s="39"/>
      <c r="I55" s="40"/>
      <c r="J55" s="33"/>
    </row>
    <row r="56" spans="1:126" s="32" customFormat="1" ht="23.25" customHeight="1">
      <c r="A56" s="385" t="s">
        <v>152</v>
      </c>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c r="AZ56" s="385"/>
      <c r="BA56" s="385"/>
      <c r="BB56" s="385"/>
      <c r="BC56" s="385"/>
      <c r="BD56" s="385"/>
      <c r="BE56" s="385"/>
      <c r="BF56" s="385"/>
      <c r="BG56" s="385"/>
      <c r="BH56" s="385"/>
      <c r="BI56" s="385"/>
      <c r="BJ56" s="385"/>
      <c r="BK56" s="385"/>
      <c r="BL56" s="385"/>
      <c r="BM56" s="385"/>
      <c r="BN56" s="385"/>
      <c r="BO56" s="385"/>
      <c r="BP56" s="385"/>
      <c r="BQ56" s="385"/>
      <c r="BR56" s="385"/>
      <c r="BS56" s="385"/>
      <c r="BT56" s="385"/>
      <c r="BU56" s="385"/>
      <c r="BV56" s="385"/>
      <c r="BW56" s="385"/>
      <c r="BX56" s="385"/>
      <c r="BY56" s="385"/>
      <c r="BZ56" s="385"/>
      <c r="CA56" s="385"/>
      <c r="CB56" s="385"/>
      <c r="CC56" s="385"/>
      <c r="CD56" s="385"/>
      <c r="CE56" s="385"/>
      <c r="CF56" s="385"/>
      <c r="CG56" s="385"/>
      <c r="CH56" s="385"/>
      <c r="CI56" s="385"/>
      <c r="CJ56" s="385"/>
      <c r="CK56" s="385"/>
      <c r="CL56" s="385"/>
      <c r="CM56" s="385"/>
      <c r="CN56" s="385"/>
      <c r="CO56" s="385"/>
      <c r="CP56" s="385"/>
      <c r="CQ56" s="385"/>
      <c r="CR56" s="385"/>
      <c r="CS56" s="385"/>
      <c r="CT56" s="385"/>
      <c r="CU56" s="385"/>
      <c r="CV56" s="385"/>
      <c r="CW56" s="385"/>
      <c r="CX56" s="385"/>
      <c r="CY56" s="385"/>
      <c r="CZ56" s="385"/>
      <c r="DA56" s="385"/>
      <c r="DB56" s="385"/>
      <c r="DC56" s="385"/>
      <c r="DD56" s="385"/>
      <c r="DE56" s="385"/>
      <c r="DF56" s="385"/>
      <c r="DG56" s="385"/>
      <c r="DH56" s="385"/>
      <c r="DI56" s="385"/>
      <c r="DJ56" s="385"/>
      <c r="DK56" s="385"/>
      <c r="DL56" s="385"/>
      <c r="DM56" s="385"/>
      <c r="DN56" s="385"/>
      <c r="DO56" s="385"/>
      <c r="DP56" s="385"/>
      <c r="DQ56" s="385"/>
      <c r="DR56" s="385"/>
      <c r="DS56" s="385"/>
      <c r="DT56" s="385"/>
      <c r="DU56" s="385"/>
      <c r="DV56" s="385"/>
    </row>
    <row r="57" spans="1:126" s="32" customFormat="1" ht="33" customHeight="1">
      <c r="A57" s="386" t="s">
        <v>153</v>
      </c>
      <c r="B57" s="386"/>
      <c r="C57" s="386"/>
      <c r="D57" s="386"/>
      <c r="E57" s="386"/>
      <c r="F57" s="386"/>
      <c r="G57" s="386"/>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row>
    <row r="58" spans="1:126" s="32" customFormat="1" ht="33" customHeight="1">
      <c r="A58" s="386" t="s">
        <v>154</v>
      </c>
      <c r="B58" s="386"/>
      <c r="C58" s="386"/>
      <c r="D58" s="386"/>
      <c r="E58" s="386"/>
      <c r="F58" s="386"/>
      <c r="G58" s="386"/>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row>
    <row r="59" spans="1:126" s="32" customFormat="1" ht="33" customHeight="1">
      <c r="A59" s="386" t="s">
        <v>155</v>
      </c>
      <c r="B59" s="386"/>
      <c r="C59" s="386"/>
      <c r="D59" s="386"/>
      <c r="E59" s="386"/>
      <c r="F59" s="386"/>
      <c r="G59" s="386"/>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row>
    <row r="60" spans="1:126" s="32" customFormat="1" ht="23.25" customHeight="1">
      <c r="A60" s="386" t="s">
        <v>156</v>
      </c>
      <c r="B60" s="386"/>
      <c r="C60" s="386"/>
      <c r="D60" s="386"/>
      <c r="E60" s="386"/>
      <c r="F60" s="386"/>
      <c r="G60" s="386"/>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row>
    <row r="61" spans="1:10" s="32" customFormat="1" ht="23.25" customHeight="1">
      <c r="A61" s="383" t="s">
        <v>157</v>
      </c>
      <c r="B61" s="383"/>
      <c r="C61" s="383"/>
      <c r="D61" s="383"/>
      <c r="E61" s="383"/>
      <c r="F61" s="383"/>
      <c r="G61" s="383"/>
      <c r="H61" s="39"/>
      <c r="I61" s="40"/>
      <c r="J61" s="33"/>
    </row>
    <row r="62" spans="1:10" s="62" customFormat="1" ht="23.25" customHeight="1">
      <c r="A62" s="381" t="s">
        <v>158</v>
      </c>
      <c r="B62" s="381"/>
      <c r="C62" s="381"/>
      <c r="D62" s="381"/>
      <c r="E62" s="381"/>
      <c r="F62" s="381"/>
      <c r="G62" s="381"/>
      <c r="H62" s="59"/>
      <c r="I62" s="60"/>
      <c r="J62" s="61"/>
    </row>
    <row r="63" spans="1:10" s="62" customFormat="1" ht="75.75" customHeight="1">
      <c r="A63" s="381" t="s">
        <v>159</v>
      </c>
      <c r="B63" s="381"/>
      <c r="C63" s="381"/>
      <c r="D63" s="381"/>
      <c r="E63" s="381"/>
      <c r="F63" s="381"/>
      <c r="G63" s="381"/>
      <c r="H63" s="59"/>
      <c r="I63" s="60"/>
      <c r="J63" s="61"/>
    </row>
    <row r="64" spans="1:10" s="62" customFormat="1" ht="44.25" customHeight="1">
      <c r="A64" s="381" t="s">
        <v>160</v>
      </c>
      <c r="B64" s="381"/>
      <c r="C64" s="381"/>
      <c r="D64" s="381"/>
      <c r="E64" s="381"/>
      <c r="F64" s="381"/>
      <c r="G64" s="381"/>
      <c r="H64" s="59"/>
      <c r="I64" s="60"/>
      <c r="J64" s="61"/>
    </row>
    <row r="65" spans="1:12" s="32" customFormat="1" ht="23.25" customHeight="1">
      <c r="A65" s="56" t="s">
        <v>161</v>
      </c>
      <c r="B65" s="48"/>
      <c r="C65" s="63" t="s">
        <v>162</v>
      </c>
      <c r="D65" s="48"/>
      <c r="E65" s="384" t="s">
        <v>163</v>
      </c>
      <c r="F65" s="384"/>
      <c r="G65" s="384"/>
      <c r="H65" s="384"/>
      <c r="I65" s="384"/>
      <c r="J65" s="384"/>
      <c r="K65" s="384"/>
      <c r="L65" s="384"/>
    </row>
    <row r="66" spans="1:12" s="32" customFormat="1" ht="23.25" customHeight="1">
      <c r="A66" s="56" t="s">
        <v>164</v>
      </c>
      <c r="B66" s="48"/>
      <c r="C66" s="64" t="s">
        <v>165</v>
      </c>
      <c r="D66" s="48"/>
      <c r="E66" s="384" t="s">
        <v>163</v>
      </c>
      <c r="F66" s="384"/>
      <c r="G66" s="384"/>
      <c r="H66" s="384"/>
      <c r="I66" s="384"/>
      <c r="J66" s="384"/>
      <c r="K66" s="384"/>
      <c r="L66" s="384"/>
    </row>
    <row r="67" spans="1:12" s="32" customFormat="1" ht="23.25" customHeight="1">
      <c r="A67" s="56" t="s">
        <v>166</v>
      </c>
      <c r="B67" s="48"/>
      <c r="C67" s="63" t="s">
        <v>167</v>
      </c>
      <c r="D67" s="48"/>
      <c r="E67" s="384" t="s">
        <v>163</v>
      </c>
      <c r="F67" s="384"/>
      <c r="G67" s="384"/>
      <c r="H67" s="384"/>
      <c r="I67" s="384"/>
      <c r="J67" s="384"/>
      <c r="K67" s="384"/>
      <c r="L67" s="384"/>
    </row>
    <row r="68" spans="1:12" s="32" customFormat="1" ht="23.25" customHeight="1">
      <c r="A68" s="56" t="s">
        <v>168</v>
      </c>
      <c r="B68" s="48"/>
      <c r="C68" s="63" t="s">
        <v>167</v>
      </c>
      <c r="D68" s="48"/>
      <c r="E68" s="384" t="s">
        <v>163</v>
      </c>
      <c r="F68" s="384"/>
      <c r="G68" s="384"/>
      <c r="H68" s="384"/>
      <c r="I68" s="384"/>
      <c r="J68" s="384"/>
      <c r="K68" s="384"/>
      <c r="L68" s="384"/>
    </row>
    <row r="69" spans="1:10" s="32" customFormat="1" ht="23.25" customHeight="1">
      <c r="A69" s="383" t="s">
        <v>169</v>
      </c>
      <c r="B69" s="383"/>
      <c r="C69" s="383"/>
      <c r="D69" s="383"/>
      <c r="E69" s="383"/>
      <c r="F69" s="383"/>
      <c r="G69" s="383"/>
      <c r="H69" s="39"/>
      <c r="I69" s="40"/>
      <c r="J69" s="33"/>
    </row>
    <row r="70" spans="1:10" s="32" customFormat="1" ht="107.25" customHeight="1">
      <c r="A70" s="381" t="s">
        <v>170</v>
      </c>
      <c r="B70" s="381"/>
      <c r="C70" s="381"/>
      <c r="D70" s="381"/>
      <c r="E70" s="381"/>
      <c r="F70" s="381"/>
      <c r="G70" s="381"/>
      <c r="H70" s="39"/>
      <c r="I70" s="40"/>
      <c r="J70" s="33"/>
    </row>
    <row r="71" spans="1:10" s="32" customFormat="1" ht="61.5" customHeight="1">
      <c r="A71" s="381" t="s">
        <v>171</v>
      </c>
      <c r="B71" s="381"/>
      <c r="C71" s="381"/>
      <c r="D71" s="381"/>
      <c r="E71" s="381"/>
      <c r="F71" s="381"/>
      <c r="G71" s="381"/>
      <c r="H71" s="39"/>
      <c r="I71" s="40"/>
      <c r="J71" s="33"/>
    </row>
    <row r="72" spans="1:10" s="62" customFormat="1" ht="23.25" customHeight="1">
      <c r="A72" s="383" t="s">
        <v>172</v>
      </c>
      <c r="B72" s="383"/>
      <c r="C72" s="383"/>
      <c r="D72" s="383"/>
      <c r="E72" s="383"/>
      <c r="F72" s="383"/>
      <c r="G72" s="383"/>
      <c r="H72" s="59"/>
      <c r="I72" s="60"/>
      <c r="J72" s="61"/>
    </row>
    <row r="73" spans="1:10" s="62" customFormat="1" ht="47.25" customHeight="1">
      <c r="A73" s="381" t="s">
        <v>173</v>
      </c>
      <c r="B73" s="381"/>
      <c r="C73" s="381"/>
      <c r="D73" s="381"/>
      <c r="E73" s="381"/>
      <c r="F73" s="381"/>
      <c r="G73" s="381"/>
      <c r="H73" s="59"/>
      <c r="I73" s="60"/>
      <c r="J73" s="61"/>
    </row>
    <row r="74" spans="1:10" s="62" customFormat="1" ht="23.25" customHeight="1">
      <c r="A74" s="65" t="s">
        <v>174</v>
      </c>
      <c r="B74" s="66"/>
      <c r="C74" s="66"/>
      <c r="D74" s="66"/>
      <c r="E74" s="66"/>
      <c r="F74" s="66"/>
      <c r="G74" s="66"/>
      <c r="H74" s="59"/>
      <c r="I74" s="60"/>
      <c r="J74" s="61"/>
    </row>
    <row r="75" spans="1:10" s="62" customFormat="1" ht="21.75" customHeight="1">
      <c r="A75" s="381" t="s">
        <v>175</v>
      </c>
      <c r="B75" s="381"/>
      <c r="C75" s="381"/>
      <c r="D75" s="381"/>
      <c r="E75" s="381"/>
      <c r="F75" s="381"/>
      <c r="G75" s="381"/>
      <c r="H75" s="59"/>
      <c r="I75" s="60"/>
      <c r="J75" s="61"/>
    </row>
    <row r="76" spans="1:10" s="62" customFormat="1" ht="32.25" customHeight="1">
      <c r="A76" s="381" t="s">
        <v>176</v>
      </c>
      <c r="B76" s="381"/>
      <c r="C76" s="381"/>
      <c r="D76" s="381"/>
      <c r="E76" s="381"/>
      <c r="F76" s="381"/>
      <c r="G76" s="381"/>
      <c r="H76" s="59"/>
      <c r="I76" s="60"/>
      <c r="J76" s="61"/>
    </row>
    <row r="77" spans="1:10" s="62" customFormat="1" ht="33" customHeight="1">
      <c r="A77" s="381" t="s">
        <v>177</v>
      </c>
      <c r="B77" s="381"/>
      <c r="C77" s="381"/>
      <c r="D77" s="381"/>
      <c r="E77" s="381"/>
      <c r="F77" s="381"/>
      <c r="G77" s="381"/>
      <c r="H77" s="59"/>
      <c r="I77" s="60"/>
      <c r="J77" s="61"/>
    </row>
    <row r="78" spans="1:10" s="62" customFormat="1" ht="24.75" customHeight="1">
      <c r="A78" s="383" t="s">
        <v>178</v>
      </c>
      <c r="B78" s="383"/>
      <c r="C78" s="383"/>
      <c r="D78" s="383"/>
      <c r="E78" s="383"/>
      <c r="F78" s="383"/>
      <c r="G78" s="383"/>
      <c r="H78" s="59"/>
      <c r="I78" s="60"/>
      <c r="J78" s="61"/>
    </row>
    <row r="79" spans="1:10" s="62" customFormat="1" ht="45" customHeight="1">
      <c r="A79" s="381" t="s">
        <v>179</v>
      </c>
      <c r="B79" s="381"/>
      <c r="C79" s="381"/>
      <c r="D79" s="381"/>
      <c r="E79" s="381"/>
      <c r="F79" s="381"/>
      <c r="G79" s="381"/>
      <c r="H79" s="59"/>
      <c r="I79" s="60"/>
      <c r="J79" s="61"/>
    </row>
    <row r="80" spans="1:10" s="62" customFormat="1" ht="24.75" customHeight="1">
      <c r="A80" s="383" t="s">
        <v>180</v>
      </c>
      <c r="B80" s="383"/>
      <c r="C80" s="383"/>
      <c r="D80" s="383"/>
      <c r="E80" s="383"/>
      <c r="F80" s="383"/>
      <c r="G80" s="383"/>
      <c r="H80" s="59"/>
      <c r="I80" s="60"/>
      <c r="J80" s="61"/>
    </row>
    <row r="81" spans="1:10" s="62" customFormat="1" ht="33.75" customHeight="1">
      <c r="A81" s="381" t="s">
        <v>181</v>
      </c>
      <c r="B81" s="381"/>
      <c r="C81" s="381"/>
      <c r="D81" s="381"/>
      <c r="E81" s="381"/>
      <c r="F81" s="381"/>
      <c r="G81" s="381"/>
      <c r="H81" s="59"/>
      <c r="I81" s="60"/>
      <c r="J81" s="61"/>
    </row>
    <row r="82" spans="1:10" s="62" customFormat="1" ht="24.75" customHeight="1">
      <c r="A82" s="383" t="s">
        <v>182</v>
      </c>
      <c r="B82" s="383"/>
      <c r="C82" s="383"/>
      <c r="D82" s="383"/>
      <c r="E82" s="383"/>
      <c r="F82" s="383"/>
      <c r="G82" s="383"/>
      <c r="H82" s="59"/>
      <c r="I82" s="60"/>
      <c r="J82" s="61"/>
    </row>
    <row r="83" spans="1:10" s="62" customFormat="1" ht="73.5" customHeight="1">
      <c r="A83" s="381" t="s">
        <v>183</v>
      </c>
      <c r="B83" s="381"/>
      <c r="C83" s="381"/>
      <c r="D83" s="381"/>
      <c r="E83" s="381"/>
      <c r="F83" s="381"/>
      <c r="G83" s="381"/>
      <c r="H83" s="59"/>
      <c r="I83" s="60"/>
      <c r="J83" s="61"/>
    </row>
    <row r="84" spans="1:10" s="62" customFormat="1" ht="24.75" customHeight="1">
      <c r="A84" s="65" t="s">
        <v>184</v>
      </c>
      <c r="B84" s="65"/>
      <c r="C84" s="65"/>
      <c r="D84" s="65"/>
      <c r="E84" s="66"/>
      <c r="F84" s="66"/>
      <c r="G84" s="66"/>
      <c r="H84" s="59"/>
      <c r="I84" s="60"/>
      <c r="J84" s="61"/>
    </row>
    <row r="85" spans="1:10" s="62" customFormat="1" ht="60" customHeight="1">
      <c r="A85" s="381" t="s">
        <v>185</v>
      </c>
      <c r="B85" s="381"/>
      <c r="C85" s="381"/>
      <c r="D85" s="381"/>
      <c r="E85" s="381"/>
      <c r="F85" s="381"/>
      <c r="G85" s="381"/>
      <c r="H85" s="59"/>
      <c r="I85" s="60"/>
      <c r="J85" s="61"/>
    </row>
    <row r="86" spans="1:10" s="62" customFormat="1" ht="24.75" customHeight="1">
      <c r="A86" s="65" t="s">
        <v>186</v>
      </c>
      <c r="B86" s="65"/>
      <c r="C86" s="65"/>
      <c r="D86" s="65"/>
      <c r="E86" s="66"/>
      <c r="F86" s="66"/>
      <c r="G86" s="66"/>
      <c r="H86" s="59"/>
      <c r="I86" s="60"/>
      <c r="J86" s="61"/>
    </row>
    <row r="87" spans="1:10" s="62" customFormat="1" ht="20.25" customHeight="1">
      <c r="A87" s="381" t="s">
        <v>187</v>
      </c>
      <c r="B87" s="381"/>
      <c r="C87" s="381"/>
      <c r="D87" s="381"/>
      <c r="E87" s="381"/>
      <c r="F87" s="381"/>
      <c r="G87" s="381"/>
      <c r="H87" s="59"/>
      <c r="I87" s="60"/>
      <c r="J87" s="61"/>
    </row>
    <row r="88" spans="1:10" s="62" customFormat="1" ht="20.25" customHeight="1">
      <c r="A88" s="381" t="s">
        <v>188</v>
      </c>
      <c r="B88" s="381"/>
      <c r="C88" s="381"/>
      <c r="D88" s="381"/>
      <c r="E88" s="381"/>
      <c r="F88" s="381"/>
      <c r="G88" s="381"/>
      <c r="H88" s="59"/>
      <c r="I88" s="60"/>
      <c r="J88" s="61"/>
    </row>
    <row r="89" spans="1:10" s="62" customFormat="1" ht="30.75" customHeight="1">
      <c r="A89" s="381" t="s">
        <v>189</v>
      </c>
      <c r="B89" s="381"/>
      <c r="C89" s="381"/>
      <c r="D89" s="381"/>
      <c r="E89" s="381"/>
      <c r="F89" s="381"/>
      <c r="G89" s="381"/>
      <c r="H89" s="59"/>
      <c r="I89" s="60"/>
      <c r="J89" s="61"/>
    </row>
    <row r="90" spans="1:10" s="62" customFormat="1" ht="42" customHeight="1">
      <c r="A90" s="381" t="s">
        <v>190</v>
      </c>
      <c r="B90" s="381"/>
      <c r="C90" s="381"/>
      <c r="D90" s="381"/>
      <c r="E90" s="381"/>
      <c r="F90" s="381"/>
      <c r="G90" s="381"/>
      <c r="H90" s="59"/>
      <c r="I90" s="60"/>
      <c r="J90" s="61"/>
    </row>
    <row r="91" spans="1:10" s="62" customFormat="1" ht="33" customHeight="1">
      <c r="A91" s="381" t="s">
        <v>191</v>
      </c>
      <c r="B91" s="381"/>
      <c r="C91" s="381"/>
      <c r="D91" s="381"/>
      <c r="E91" s="381"/>
      <c r="F91" s="381"/>
      <c r="G91" s="381"/>
      <c r="H91" s="59"/>
      <c r="I91" s="60"/>
      <c r="J91" s="61"/>
    </row>
    <row r="92" spans="1:10" s="62" customFormat="1" ht="36.75" customHeight="1">
      <c r="A92" s="381" t="s">
        <v>192</v>
      </c>
      <c r="B92" s="381"/>
      <c r="C92" s="381"/>
      <c r="D92" s="381"/>
      <c r="E92" s="381"/>
      <c r="F92" s="381"/>
      <c r="G92" s="381"/>
      <c r="H92" s="59"/>
      <c r="I92" s="60"/>
      <c r="J92" s="61"/>
    </row>
    <row r="93" spans="1:10" s="62" customFormat="1" ht="24.75" customHeight="1">
      <c r="A93" s="67" t="s">
        <v>193</v>
      </c>
      <c r="B93" s="67"/>
      <c r="C93" s="67"/>
      <c r="D93" s="67"/>
      <c r="E93" s="66"/>
      <c r="F93" s="66"/>
      <c r="G93" s="66"/>
      <c r="H93" s="59"/>
      <c r="I93" s="60"/>
      <c r="J93" s="61"/>
    </row>
    <row r="94" spans="1:10" s="62" customFormat="1" ht="30" customHeight="1">
      <c r="A94" s="381" t="s">
        <v>194</v>
      </c>
      <c r="B94" s="381"/>
      <c r="C94" s="381"/>
      <c r="D94" s="381"/>
      <c r="E94" s="381"/>
      <c r="F94" s="381"/>
      <c r="G94" s="381"/>
      <c r="H94" s="59"/>
      <c r="I94" s="60"/>
      <c r="J94" s="61"/>
    </row>
    <row r="95" spans="1:10" s="62" customFormat="1" ht="24.75" customHeight="1">
      <c r="A95" s="381" t="s">
        <v>195</v>
      </c>
      <c r="B95" s="381"/>
      <c r="C95" s="381"/>
      <c r="D95" s="381"/>
      <c r="E95" s="381"/>
      <c r="F95" s="381"/>
      <c r="G95" s="381"/>
      <c r="H95" s="59"/>
      <c r="I95" s="60"/>
      <c r="J95" s="61"/>
    </row>
    <row r="96" spans="1:10" s="62" customFormat="1" ht="24.75" customHeight="1">
      <c r="A96" s="382" t="s">
        <v>196</v>
      </c>
      <c r="B96" s="382"/>
      <c r="C96" s="382"/>
      <c r="D96" s="382"/>
      <c r="E96" s="382"/>
      <c r="F96" s="382"/>
      <c r="G96" s="382"/>
      <c r="H96" s="59"/>
      <c r="I96" s="60"/>
      <c r="J96" s="61"/>
    </row>
    <row r="97" spans="1:10" s="62" customFormat="1" ht="31.5" customHeight="1">
      <c r="A97" s="381" t="s">
        <v>197</v>
      </c>
      <c r="B97" s="381"/>
      <c r="C97" s="381"/>
      <c r="D97" s="381"/>
      <c r="E97" s="381"/>
      <c r="F97" s="381"/>
      <c r="G97" s="381"/>
      <c r="H97" s="59"/>
      <c r="I97" s="60"/>
      <c r="J97" s="61"/>
    </row>
    <row r="98" spans="1:10" s="62" customFormat="1" ht="45" customHeight="1">
      <c r="A98" s="381" t="s">
        <v>198</v>
      </c>
      <c r="B98" s="381"/>
      <c r="C98" s="381"/>
      <c r="D98" s="381"/>
      <c r="E98" s="381"/>
      <c r="F98" s="381"/>
      <c r="G98" s="381"/>
      <c r="H98" s="59"/>
      <c r="I98" s="60"/>
      <c r="J98" s="61"/>
    </row>
    <row r="99" spans="1:10" s="62" customFormat="1" ht="24.75" customHeight="1">
      <c r="A99" s="382" t="s">
        <v>199</v>
      </c>
      <c r="B99" s="382"/>
      <c r="C99" s="382"/>
      <c r="D99" s="382"/>
      <c r="E99" s="382"/>
      <c r="F99" s="382"/>
      <c r="G99" s="382"/>
      <c r="H99" s="59"/>
      <c r="I99" s="60"/>
      <c r="J99" s="61"/>
    </row>
    <row r="100" spans="1:10" s="62" customFormat="1" ht="72" customHeight="1">
      <c r="A100" s="381" t="s">
        <v>200</v>
      </c>
      <c r="B100" s="381"/>
      <c r="C100" s="381"/>
      <c r="D100" s="381"/>
      <c r="E100" s="381"/>
      <c r="F100" s="381"/>
      <c r="G100" s="381"/>
      <c r="H100" s="59"/>
      <c r="I100" s="60"/>
      <c r="J100" s="61"/>
    </row>
    <row r="101" spans="1:10" s="62" customFormat="1" ht="42.75" customHeight="1">
      <c r="A101" s="381" t="s">
        <v>201</v>
      </c>
      <c r="B101" s="381"/>
      <c r="C101" s="381"/>
      <c r="D101" s="381"/>
      <c r="E101" s="381"/>
      <c r="F101" s="381"/>
      <c r="G101" s="381"/>
      <c r="H101" s="59"/>
      <c r="I101" s="60"/>
      <c r="J101" s="61"/>
    </row>
    <row r="102" spans="1:10" s="62" customFormat="1" ht="45" customHeight="1">
      <c r="A102" s="381" t="s">
        <v>202</v>
      </c>
      <c r="B102" s="381"/>
      <c r="C102" s="381"/>
      <c r="D102" s="381"/>
      <c r="E102" s="381"/>
      <c r="F102" s="381"/>
      <c r="G102" s="381"/>
      <c r="H102" s="59"/>
      <c r="I102" s="60"/>
      <c r="J102" s="61"/>
    </row>
    <row r="103" spans="1:10" s="62" customFormat="1" ht="45" customHeight="1">
      <c r="A103" s="381" t="s">
        <v>203</v>
      </c>
      <c r="B103" s="381"/>
      <c r="C103" s="381"/>
      <c r="D103" s="381"/>
      <c r="E103" s="381"/>
      <c r="F103" s="381"/>
      <c r="G103" s="381"/>
      <c r="H103" s="59"/>
      <c r="I103" s="60"/>
      <c r="J103" s="61"/>
    </row>
    <row r="104" spans="1:10" s="62" customFormat="1" ht="102.75" customHeight="1">
      <c r="A104" s="381" t="s">
        <v>204</v>
      </c>
      <c r="B104" s="381"/>
      <c r="C104" s="381"/>
      <c r="D104" s="381"/>
      <c r="E104" s="381"/>
      <c r="F104" s="381"/>
      <c r="G104" s="381"/>
      <c r="H104" s="59"/>
      <c r="I104" s="60"/>
      <c r="J104" s="61"/>
    </row>
    <row r="105" spans="1:10" s="62" customFormat="1" ht="24.75" customHeight="1">
      <c r="A105" s="383" t="s">
        <v>205</v>
      </c>
      <c r="B105" s="383"/>
      <c r="C105" s="383"/>
      <c r="D105" s="383"/>
      <c r="E105" s="383"/>
      <c r="F105" s="383"/>
      <c r="G105" s="383"/>
      <c r="H105" s="59"/>
      <c r="I105" s="60"/>
      <c r="J105" s="61"/>
    </row>
    <row r="106" spans="1:10" s="62" customFormat="1" ht="60" customHeight="1">
      <c r="A106" s="381" t="s">
        <v>206</v>
      </c>
      <c r="B106" s="381"/>
      <c r="C106" s="381"/>
      <c r="D106" s="381"/>
      <c r="E106" s="381"/>
      <c r="F106" s="381"/>
      <c r="G106" s="381"/>
      <c r="H106" s="59"/>
      <c r="I106" s="60"/>
      <c r="J106" s="61"/>
    </row>
    <row r="107" spans="1:10" s="62" customFormat="1" ht="31.5" customHeight="1">
      <c r="A107" s="381" t="s">
        <v>207</v>
      </c>
      <c r="B107" s="381"/>
      <c r="C107" s="381"/>
      <c r="D107" s="381"/>
      <c r="E107" s="381"/>
      <c r="F107" s="381"/>
      <c r="G107" s="381"/>
      <c r="H107" s="59"/>
      <c r="I107" s="60"/>
      <c r="J107" s="61"/>
    </row>
    <row r="108" spans="1:10" s="62" customFormat="1" ht="45.75" customHeight="1">
      <c r="A108" s="381" t="s">
        <v>208</v>
      </c>
      <c r="B108" s="381"/>
      <c r="C108" s="381"/>
      <c r="D108" s="381"/>
      <c r="E108" s="381"/>
      <c r="F108" s="381"/>
      <c r="G108" s="381"/>
      <c r="H108" s="59"/>
      <c r="I108" s="60"/>
      <c r="J108" s="61"/>
    </row>
    <row r="109" spans="1:10" s="62" customFormat="1" ht="33" customHeight="1">
      <c r="A109" s="381" t="s">
        <v>209</v>
      </c>
      <c r="B109" s="381"/>
      <c r="C109" s="381"/>
      <c r="D109" s="381"/>
      <c r="E109" s="381"/>
      <c r="F109" s="381"/>
      <c r="G109" s="381"/>
      <c r="H109" s="59"/>
      <c r="I109" s="60"/>
      <c r="J109" s="61"/>
    </row>
    <row r="110" spans="1:10" s="62" customFormat="1" ht="23.25" customHeight="1">
      <c r="A110" s="67" t="s">
        <v>210</v>
      </c>
      <c r="B110" s="66"/>
      <c r="C110" s="66"/>
      <c r="D110" s="66"/>
      <c r="E110" s="66"/>
      <c r="F110" s="66"/>
      <c r="G110" s="66"/>
      <c r="H110" s="59"/>
      <c r="I110" s="60"/>
      <c r="J110" s="61"/>
    </row>
    <row r="111" spans="1:10" s="62" customFormat="1" ht="23.25" customHeight="1">
      <c r="A111" s="68" t="s">
        <v>211</v>
      </c>
      <c r="B111" s="66"/>
      <c r="C111" s="66"/>
      <c r="D111" s="66"/>
      <c r="E111" s="66"/>
      <c r="F111" s="66"/>
      <c r="G111" s="66"/>
      <c r="H111" s="59"/>
      <c r="I111" s="60"/>
      <c r="J111" s="61"/>
    </row>
    <row r="112" spans="1:10" s="62" customFormat="1" ht="23.25" customHeight="1">
      <c r="A112" s="69" t="s">
        <v>212</v>
      </c>
      <c r="B112" s="66"/>
      <c r="C112" s="66"/>
      <c r="D112" s="66"/>
      <c r="E112" s="66"/>
      <c r="F112" s="66"/>
      <c r="G112" s="66"/>
      <c r="H112" s="59"/>
      <c r="I112" s="60"/>
      <c r="J112" s="61"/>
    </row>
    <row r="113" spans="1:10" s="62" customFormat="1" ht="61.5" customHeight="1">
      <c r="A113" s="381" t="s">
        <v>213</v>
      </c>
      <c r="B113" s="381"/>
      <c r="C113" s="381"/>
      <c r="D113" s="381"/>
      <c r="E113" s="381"/>
      <c r="F113" s="381"/>
      <c r="G113" s="381"/>
      <c r="H113" s="59"/>
      <c r="I113" s="60"/>
      <c r="J113" s="61"/>
    </row>
    <row r="114" spans="1:10" s="62" customFormat="1" ht="37.5" customHeight="1">
      <c r="A114" s="381" t="s">
        <v>214</v>
      </c>
      <c r="B114" s="381"/>
      <c r="C114" s="381"/>
      <c r="D114" s="381"/>
      <c r="E114" s="381"/>
      <c r="F114" s="381"/>
      <c r="G114" s="381"/>
      <c r="H114" s="59"/>
      <c r="I114" s="60"/>
      <c r="J114" s="61"/>
    </row>
    <row r="115" spans="1:10" s="62" customFormat="1" ht="33" customHeight="1">
      <c r="A115" s="381" t="s">
        <v>215</v>
      </c>
      <c r="B115" s="381"/>
      <c r="C115" s="381"/>
      <c r="D115" s="381"/>
      <c r="E115" s="381"/>
      <c r="F115" s="381"/>
      <c r="G115" s="381"/>
      <c r="H115" s="59"/>
      <c r="I115" s="60"/>
      <c r="J115" s="61"/>
    </row>
    <row r="116" spans="1:10" s="62" customFormat="1" ht="23.25" customHeight="1">
      <c r="A116" s="382" t="s">
        <v>216</v>
      </c>
      <c r="B116" s="382"/>
      <c r="C116" s="382"/>
      <c r="D116" s="382"/>
      <c r="E116" s="382"/>
      <c r="F116" s="382"/>
      <c r="G116" s="382"/>
      <c r="H116" s="59"/>
      <c r="I116" s="60"/>
      <c r="J116" s="61"/>
    </row>
    <row r="117" spans="1:10" s="62" customFormat="1" ht="60" customHeight="1">
      <c r="A117" s="381" t="s">
        <v>217</v>
      </c>
      <c r="B117" s="381"/>
      <c r="C117" s="381"/>
      <c r="D117" s="381"/>
      <c r="E117" s="381"/>
      <c r="F117" s="381"/>
      <c r="G117" s="381"/>
      <c r="H117" s="59"/>
      <c r="I117" s="60"/>
      <c r="J117" s="61"/>
    </row>
    <row r="118" spans="1:10" s="62" customFormat="1" ht="38.25" customHeight="1">
      <c r="A118" s="381" t="s">
        <v>218</v>
      </c>
      <c r="B118" s="381"/>
      <c r="C118" s="381"/>
      <c r="D118" s="381"/>
      <c r="E118" s="381"/>
      <c r="F118" s="381"/>
      <c r="G118" s="381"/>
      <c r="H118" s="59"/>
      <c r="I118" s="60"/>
      <c r="J118" s="61"/>
    </row>
    <row r="119" spans="1:10" s="62" customFormat="1" ht="23.25" customHeight="1">
      <c r="A119" s="381" t="s">
        <v>219</v>
      </c>
      <c r="B119" s="381"/>
      <c r="C119" s="381"/>
      <c r="D119" s="381"/>
      <c r="E119" s="381"/>
      <c r="F119" s="381"/>
      <c r="G119" s="381"/>
      <c r="H119" s="59"/>
      <c r="I119" s="60"/>
      <c r="J119" s="61"/>
    </row>
    <row r="120" spans="1:10" s="62" customFormat="1" ht="23.25" customHeight="1">
      <c r="A120" s="70" t="s">
        <v>220</v>
      </c>
      <c r="B120" s="66"/>
      <c r="C120" s="66"/>
      <c r="D120" s="66"/>
      <c r="E120" s="66"/>
      <c r="F120" s="66"/>
      <c r="G120" s="66"/>
      <c r="H120" s="59"/>
      <c r="I120" s="60"/>
      <c r="J120" s="61"/>
    </row>
    <row r="121" spans="1:10" s="62" customFormat="1" ht="23.25" customHeight="1">
      <c r="A121" s="381" t="s">
        <v>221</v>
      </c>
      <c r="B121" s="381"/>
      <c r="C121" s="381"/>
      <c r="D121" s="381"/>
      <c r="E121" s="381"/>
      <c r="F121" s="381"/>
      <c r="G121" s="381"/>
      <c r="H121" s="59"/>
      <c r="I121" s="60"/>
      <c r="J121" s="61"/>
    </row>
    <row r="122" spans="1:10" s="62" customFormat="1" ht="23.25" customHeight="1">
      <c r="A122" s="70" t="s">
        <v>222</v>
      </c>
      <c r="B122" s="66"/>
      <c r="C122" s="66"/>
      <c r="D122" s="66"/>
      <c r="E122" s="66"/>
      <c r="F122" s="66"/>
      <c r="G122" s="66"/>
      <c r="H122" s="59"/>
      <c r="I122" s="60"/>
      <c r="J122" s="61"/>
    </row>
    <row r="123" spans="1:10" s="62" customFormat="1" ht="51" customHeight="1">
      <c r="A123" s="381" t="s">
        <v>223</v>
      </c>
      <c r="B123" s="381"/>
      <c r="C123" s="381"/>
      <c r="D123" s="381"/>
      <c r="E123" s="381"/>
      <c r="F123" s="381"/>
      <c r="G123" s="381"/>
      <c r="H123" s="59"/>
      <c r="I123" s="60"/>
      <c r="J123" s="61"/>
    </row>
    <row r="124" spans="1:10" s="62" customFormat="1" ht="23.25" customHeight="1" hidden="1">
      <c r="A124" s="67" t="s">
        <v>224</v>
      </c>
      <c r="B124" s="66"/>
      <c r="C124" s="66"/>
      <c r="D124" s="66"/>
      <c r="E124" s="66"/>
      <c r="F124" s="66"/>
      <c r="G124" s="66"/>
      <c r="H124" s="59"/>
      <c r="I124" s="60"/>
      <c r="J124" s="61"/>
    </row>
    <row r="125" spans="1:10" s="62" customFormat="1" ht="34.5" customHeight="1" hidden="1">
      <c r="A125" s="381" t="s">
        <v>225</v>
      </c>
      <c r="B125" s="381"/>
      <c r="C125" s="381"/>
      <c r="D125" s="381"/>
      <c r="E125" s="381"/>
      <c r="F125" s="381"/>
      <c r="G125" s="381"/>
      <c r="H125" s="59"/>
      <c r="I125" s="60"/>
      <c r="J125" s="61"/>
    </row>
    <row r="126" spans="1:10" s="62" customFormat="1" ht="23.25" customHeight="1" hidden="1">
      <c r="A126" s="71" t="s">
        <v>226</v>
      </c>
      <c r="B126" s="66"/>
      <c r="C126" s="66"/>
      <c r="D126" s="66"/>
      <c r="E126" s="66"/>
      <c r="F126" s="66"/>
      <c r="G126" s="66"/>
      <c r="H126" s="59"/>
      <c r="I126" s="60"/>
      <c r="J126" s="61"/>
    </row>
    <row r="127" spans="1:10" s="62" customFormat="1" ht="15" customHeight="1">
      <c r="A127" s="71"/>
      <c r="B127" s="66"/>
      <c r="C127" s="66"/>
      <c r="D127" s="66"/>
      <c r="E127" s="66"/>
      <c r="F127" s="66"/>
      <c r="G127" s="66"/>
      <c r="H127" s="59"/>
      <c r="I127" s="60"/>
      <c r="J127" s="61"/>
    </row>
    <row r="128" spans="1:10" s="32" customFormat="1" ht="14.25">
      <c r="A128" s="379" t="s">
        <v>227</v>
      </c>
      <c r="B128" s="380"/>
      <c r="C128" s="380"/>
      <c r="D128" s="380"/>
      <c r="E128" s="380"/>
      <c r="F128" s="380"/>
      <c r="G128" s="380"/>
      <c r="H128" s="39"/>
      <c r="I128" s="40"/>
      <c r="J128" s="33"/>
    </row>
    <row r="129" spans="1:10" s="32" customFormat="1" ht="18.75" customHeight="1">
      <c r="A129" s="39"/>
      <c r="B129" s="39"/>
      <c r="C129" s="39"/>
      <c r="D129" s="39"/>
      <c r="E129" s="39"/>
      <c r="F129" s="39"/>
      <c r="G129" s="72" t="s">
        <v>228</v>
      </c>
      <c r="H129" s="39"/>
      <c r="I129" s="40"/>
      <c r="J129" s="33"/>
    </row>
    <row r="130" spans="1:10" s="32" customFormat="1" ht="30.75" customHeight="1">
      <c r="A130" s="73" t="s">
        <v>229</v>
      </c>
      <c r="B130" s="59"/>
      <c r="C130" s="59"/>
      <c r="D130" s="59"/>
      <c r="E130" s="59"/>
      <c r="F130" s="74" t="s">
        <v>230</v>
      </c>
      <c r="G130" s="74" t="s">
        <v>231</v>
      </c>
      <c r="H130" s="39"/>
      <c r="I130" s="40"/>
      <c r="J130" s="33"/>
    </row>
    <row r="131" spans="1:10" s="32" customFormat="1" ht="18" customHeight="1">
      <c r="A131" s="75" t="s">
        <v>232</v>
      </c>
      <c r="B131" s="59"/>
      <c r="C131" s="59"/>
      <c r="D131" s="59"/>
      <c r="E131" s="59"/>
      <c r="F131" s="76">
        <f>'[2]BCD TK'!H9</f>
        <v>2743241295.479868</v>
      </c>
      <c r="G131" s="76">
        <f>'[2]BCD TK'!D9</f>
        <v>2488539205</v>
      </c>
      <c r="H131" s="77"/>
      <c r="I131" s="40"/>
      <c r="J131" s="33"/>
    </row>
    <row r="132" spans="1:10" s="32" customFormat="1" ht="18" customHeight="1">
      <c r="A132" s="75" t="s">
        <v>233</v>
      </c>
      <c r="B132" s="59"/>
      <c r="C132" s="59"/>
      <c r="D132" s="59"/>
      <c r="E132" s="59"/>
      <c r="F132" s="76">
        <f>'[2]BCD TK'!H11</f>
        <v>5000000</v>
      </c>
      <c r="G132" s="76">
        <f>'[2]BCD TK'!D11</f>
        <v>0</v>
      </c>
      <c r="H132" s="77"/>
      <c r="I132" s="40"/>
      <c r="J132" s="33"/>
    </row>
    <row r="133" spans="1:10" s="32" customFormat="1" ht="18" customHeight="1">
      <c r="A133" s="75" t="s">
        <v>234</v>
      </c>
      <c r="B133" s="59"/>
      <c r="C133" s="59"/>
      <c r="D133" s="59"/>
      <c r="E133" s="59"/>
      <c r="F133" s="76">
        <f>'[2]BCD TK'!H10</f>
        <v>85264632</v>
      </c>
      <c r="G133" s="76">
        <f>'[2]BCD TK'!D10</f>
        <v>278604158</v>
      </c>
      <c r="H133" s="77"/>
      <c r="I133" s="40"/>
      <c r="J133" s="33"/>
    </row>
    <row r="134" spans="1:10" s="32" customFormat="1" ht="18" customHeight="1">
      <c r="A134" s="59"/>
      <c r="B134" s="59"/>
      <c r="C134" s="59"/>
      <c r="D134" s="59"/>
      <c r="E134" s="78" t="s">
        <v>235</v>
      </c>
      <c r="F134" s="79">
        <f>SUM(F131:F133)</f>
        <v>2833505927.479868</v>
      </c>
      <c r="G134" s="79">
        <f>SUM(G131:G133)</f>
        <v>2767143363</v>
      </c>
      <c r="H134" s="77"/>
      <c r="I134" s="40"/>
      <c r="J134" s="33"/>
    </row>
    <row r="135" spans="1:10" s="32" customFormat="1" ht="33" customHeight="1">
      <c r="A135" s="73" t="s">
        <v>236</v>
      </c>
      <c r="B135" s="59"/>
      <c r="C135" s="59"/>
      <c r="D135" s="59"/>
      <c r="E135" s="80"/>
      <c r="F135" s="74" t="s">
        <v>230</v>
      </c>
      <c r="G135" s="74" t="s">
        <v>231</v>
      </c>
      <c r="H135" s="77"/>
      <c r="I135" s="40"/>
      <c r="J135" s="33"/>
    </row>
    <row r="136" spans="1:10" s="32" customFormat="1" ht="18" customHeight="1">
      <c r="A136" s="59" t="s">
        <v>237</v>
      </c>
      <c r="B136" s="59"/>
      <c r="C136" s="59"/>
      <c r="D136" s="59"/>
      <c r="E136" s="80"/>
      <c r="F136" s="81">
        <f>'[2]BCD TK'!H12</f>
        <v>9426789219.6</v>
      </c>
      <c r="G136" s="81">
        <f>'[2]BCD KETOAN'!E17</f>
        <v>10491100216</v>
      </c>
      <c r="H136" s="77"/>
      <c r="I136" s="40"/>
      <c r="J136" s="33"/>
    </row>
    <row r="137" spans="1:10" s="32" customFormat="1" ht="18" customHeight="1">
      <c r="A137" s="59" t="s">
        <v>238</v>
      </c>
      <c r="B137" s="59"/>
      <c r="C137" s="59"/>
      <c r="D137" s="59"/>
      <c r="E137" s="80"/>
      <c r="F137" s="81">
        <f>'[2]BCD TK'!H48</f>
        <v>567180237</v>
      </c>
      <c r="G137" s="81">
        <f>'[2]BCD KETOAN'!E18</f>
        <v>721105237</v>
      </c>
      <c r="H137" s="77"/>
      <c r="I137" s="40"/>
      <c r="J137" s="33"/>
    </row>
    <row r="138" spans="1:10" s="32" customFormat="1" ht="18" customHeight="1">
      <c r="A138" s="59" t="s">
        <v>239</v>
      </c>
      <c r="B138" s="59"/>
      <c r="C138" s="59"/>
      <c r="D138" s="59"/>
      <c r="E138" s="80"/>
      <c r="F138" s="81">
        <f>'[2]BCD TK'!H15</f>
        <v>20057534956</v>
      </c>
      <c r="G138" s="81">
        <f>'[2]BCD KETOAN'!E20</f>
        <v>20082579929</v>
      </c>
      <c r="H138" s="77"/>
      <c r="I138" s="40"/>
      <c r="J138" s="33"/>
    </row>
    <row r="139" spans="1:10" s="32" customFormat="1" ht="18" customHeight="1">
      <c r="A139" s="59"/>
      <c r="B139" s="59"/>
      <c r="C139" s="59"/>
      <c r="D139" s="59"/>
      <c r="E139" s="78" t="s">
        <v>235</v>
      </c>
      <c r="F139" s="79">
        <f>SUM(F136:F138)</f>
        <v>30051504412.6</v>
      </c>
      <c r="G139" s="79">
        <f>SUM(G136:G138)</f>
        <v>31294785382</v>
      </c>
      <c r="H139" s="77"/>
      <c r="I139" s="40"/>
      <c r="J139" s="33"/>
    </row>
    <row r="140" spans="1:10" s="32" customFormat="1" ht="18" customHeight="1">
      <c r="A140" s="59" t="s">
        <v>240</v>
      </c>
      <c r="B140" s="59"/>
      <c r="C140" s="59"/>
      <c r="D140" s="59"/>
      <c r="E140" s="78"/>
      <c r="F140" s="79"/>
      <c r="G140" s="79"/>
      <c r="H140" s="77"/>
      <c r="I140" s="40"/>
      <c r="J140" s="33"/>
    </row>
    <row r="141" spans="1:10" s="32" customFormat="1" ht="33.75" customHeight="1">
      <c r="A141" s="73" t="s">
        <v>241</v>
      </c>
      <c r="B141" s="59"/>
      <c r="C141" s="59"/>
      <c r="D141" s="59"/>
      <c r="E141" s="59"/>
      <c r="F141" s="74" t="s">
        <v>230</v>
      </c>
      <c r="G141" s="74" t="s">
        <v>231</v>
      </c>
      <c r="H141" s="77"/>
      <c r="I141" s="40"/>
      <c r="J141" s="33"/>
    </row>
    <row r="142" spans="1:10" s="32" customFormat="1" ht="18" customHeight="1">
      <c r="A142" s="82" t="s">
        <v>242</v>
      </c>
      <c r="B142" s="59"/>
      <c r="C142" s="59"/>
      <c r="D142" s="59"/>
      <c r="E142" s="59"/>
      <c r="F142" s="81">
        <f>'[2]BCD TK'!H20</f>
        <v>578985874.1154404</v>
      </c>
      <c r="G142" s="81">
        <f>'[2]BCD TK'!D20</f>
        <v>819079924</v>
      </c>
      <c r="H142" s="77"/>
      <c r="I142" s="40"/>
      <c r="J142" s="33"/>
    </row>
    <row r="143" spans="1:10" s="32" customFormat="1" ht="18" customHeight="1">
      <c r="A143" s="82" t="s">
        <v>243</v>
      </c>
      <c r="B143" s="59"/>
      <c r="C143" s="59"/>
      <c r="D143" s="59"/>
      <c r="E143" s="59"/>
      <c r="F143" s="81">
        <f>'[2]BCD TK'!H21</f>
        <v>0</v>
      </c>
      <c r="G143" s="81">
        <f>'[2]BCD TK'!D21</f>
        <v>1680000</v>
      </c>
      <c r="H143" s="77"/>
      <c r="I143" s="40"/>
      <c r="J143" s="33"/>
    </row>
    <row r="144" spans="1:10" s="32" customFormat="1" ht="18" customHeight="1">
      <c r="A144" s="82" t="s">
        <v>244</v>
      </c>
      <c r="B144" s="59"/>
      <c r="C144" s="59"/>
      <c r="D144" s="59"/>
      <c r="E144" s="59"/>
      <c r="F144" s="81">
        <f>'[2]BCD TK'!H19</f>
        <v>0</v>
      </c>
      <c r="G144" s="81">
        <f>'[2]BCD TK'!D19</f>
        <v>32727273</v>
      </c>
      <c r="H144" s="77"/>
      <c r="I144" s="40"/>
      <c r="J144" s="33"/>
    </row>
    <row r="145" spans="1:10" s="32" customFormat="1" ht="18" customHeight="1">
      <c r="A145" s="82" t="s">
        <v>245</v>
      </c>
      <c r="B145" s="59"/>
      <c r="C145" s="59"/>
      <c r="D145" s="59"/>
      <c r="E145" s="59"/>
      <c r="F145" s="81">
        <f>'[2]BCD TK'!H23+'[2]BCD TK'!H22+2</f>
        <v>397633795.436978</v>
      </c>
      <c r="G145" s="81">
        <f>'[2]BCD TK'!D23+'[2]BCD TK'!D22</f>
        <v>716394168</v>
      </c>
      <c r="H145" s="77"/>
      <c r="I145" s="40"/>
      <c r="J145" s="33"/>
    </row>
    <row r="146" spans="1:10" s="32" customFormat="1" ht="18" customHeight="1">
      <c r="A146" s="82" t="s">
        <v>246</v>
      </c>
      <c r="B146" s="59"/>
      <c r="C146" s="59"/>
      <c r="D146" s="59"/>
      <c r="E146" s="59"/>
      <c r="F146" s="81">
        <f>'[2]BCD TK'!H24</f>
        <v>8060234249.666667</v>
      </c>
      <c r="G146" s="81">
        <f>'[2]BCD TK'!D24</f>
        <v>7628404049</v>
      </c>
      <c r="H146" s="77"/>
      <c r="I146" s="40"/>
      <c r="J146" s="33"/>
    </row>
    <row r="147" spans="1:10" s="32" customFormat="1" ht="18" customHeight="1">
      <c r="A147" s="82"/>
      <c r="B147" s="59"/>
      <c r="C147" s="59"/>
      <c r="D147" s="59"/>
      <c r="E147" s="78" t="s">
        <v>235</v>
      </c>
      <c r="F147" s="79">
        <f>SUM(F142:F146)</f>
        <v>9036853919.219086</v>
      </c>
      <c r="G147" s="79">
        <f>SUM(G142:G146)</f>
        <v>9198285414</v>
      </c>
      <c r="H147" s="77"/>
      <c r="I147" s="40"/>
      <c r="J147" s="33"/>
    </row>
    <row r="148" spans="1:10" s="32" customFormat="1" ht="33" customHeight="1">
      <c r="A148" s="73" t="s">
        <v>247</v>
      </c>
      <c r="B148" s="73"/>
      <c r="C148" s="73"/>
      <c r="D148" s="59"/>
      <c r="E148" s="59"/>
      <c r="F148" s="74" t="s">
        <v>230</v>
      </c>
      <c r="G148" s="74" t="s">
        <v>231</v>
      </c>
      <c r="H148" s="77"/>
      <c r="I148" s="40"/>
      <c r="J148" s="33"/>
    </row>
    <row r="149" spans="1:10" s="32" customFormat="1" ht="18" customHeight="1">
      <c r="A149" s="59" t="s">
        <v>248</v>
      </c>
      <c r="B149" s="59"/>
      <c r="C149" s="59"/>
      <c r="D149" s="59"/>
      <c r="E149" s="59"/>
      <c r="F149" s="81">
        <f>'[2]BCD TK'!H17</f>
        <v>19750267.500000004</v>
      </c>
      <c r="G149" s="81">
        <f>'[2]BCD TK'!D17</f>
        <v>51891649</v>
      </c>
      <c r="H149" s="77"/>
      <c r="J149" s="33"/>
    </row>
    <row r="150" spans="1:10" s="32" customFormat="1" ht="18" customHeight="1">
      <c r="A150" s="73"/>
      <c r="B150" s="59"/>
      <c r="C150" s="59"/>
      <c r="D150" s="59"/>
      <c r="E150" s="78" t="s">
        <v>235</v>
      </c>
      <c r="F150" s="79">
        <f>SUM(F149:F149)</f>
        <v>19750267.500000004</v>
      </c>
      <c r="G150" s="79">
        <f>SUM(G149:G149)</f>
        <v>51891649</v>
      </c>
      <c r="H150" s="77"/>
      <c r="I150" s="40"/>
      <c r="J150" s="33"/>
    </row>
    <row r="151" spans="1:10" s="32" customFormat="1" ht="18" customHeight="1">
      <c r="A151" s="73" t="s">
        <v>249</v>
      </c>
      <c r="B151" s="59"/>
      <c r="C151" s="59"/>
      <c r="D151" s="59"/>
      <c r="E151" s="78"/>
      <c r="F151" s="79"/>
      <c r="G151" s="79"/>
      <c r="H151" s="77"/>
      <c r="I151" s="40"/>
      <c r="J151" s="33"/>
    </row>
    <row r="152" spans="1:10" s="32" customFormat="1" ht="18" customHeight="1">
      <c r="A152" s="59" t="s">
        <v>250</v>
      </c>
      <c r="B152" s="59"/>
      <c r="C152" s="59"/>
      <c r="D152" s="59"/>
      <c r="E152" s="78"/>
      <c r="F152" s="76">
        <f>'[2]BCD TK'!H16</f>
        <v>0</v>
      </c>
      <c r="G152" s="76">
        <f>'[2]BCD TK'!D16</f>
        <v>0</v>
      </c>
      <c r="H152" s="77"/>
      <c r="I152" s="40"/>
      <c r="J152" s="33"/>
    </row>
    <row r="153" spans="2:10" s="32" customFormat="1" ht="18" customHeight="1">
      <c r="B153" s="59"/>
      <c r="C153" s="59"/>
      <c r="D153" s="59"/>
      <c r="E153" s="78" t="s">
        <v>235</v>
      </c>
      <c r="F153" s="79">
        <f>SUM(F152:F152)</f>
        <v>0</v>
      </c>
      <c r="G153" s="79">
        <f>SUM(G152:G152)</f>
        <v>0</v>
      </c>
      <c r="H153" s="77"/>
      <c r="I153" s="40"/>
      <c r="J153" s="33"/>
    </row>
    <row r="154" spans="1:10" s="32" customFormat="1" ht="32.25" customHeight="1">
      <c r="A154" s="73" t="s">
        <v>251</v>
      </c>
      <c r="B154" s="59"/>
      <c r="C154" s="59"/>
      <c r="D154" s="59"/>
      <c r="E154" s="59"/>
      <c r="F154" s="74" t="s">
        <v>230</v>
      </c>
      <c r="G154" s="74" t="s">
        <v>231</v>
      </c>
      <c r="H154" s="77"/>
      <c r="I154" s="40"/>
      <c r="J154" s="33"/>
    </row>
    <row r="155" spans="1:10" s="32" customFormat="1" ht="18" customHeight="1">
      <c r="A155" s="75" t="s">
        <v>252</v>
      </c>
      <c r="B155" s="59"/>
      <c r="C155" s="59"/>
      <c r="D155" s="59"/>
      <c r="E155" s="59"/>
      <c r="F155" s="81">
        <f>'[3]CDKT'!$E$32</f>
        <v>15386182.578181863</v>
      </c>
      <c r="G155" s="81">
        <f>'[4]TK 2012'!$H$19</f>
        <v>0</v>
      </c>
      <c r="H155" s="77"/>
      <c r="I155" s="40"/>
      <c r="J155" s="33"/>
    </row>
    <row r="156" spans="1:10" s="32" customFormat="1" ht="18" customHeight="1">
      <c r="A156" s="75" t="s">
        <v>253</v>
      </c>
      <c r="B156" s="59"/>
      <c r="C156" s="59"/>
      <c r="D156" s="59"/>
      <c r="E156" s="59"/>
      <c r="F156" s="81">
        <f>'[5]CDKT'!$F$39+1</f>
        <v>105398838.60000002</v>
      </c>
      <c r="G156" s="81">
        <f>'[6]PSTH'!$I$16</f>
        <v>179842464.60000002</v>
      </c>
      <c r="H156" s="77"/>
      <c r="I156" s="40"/>
      <c r="J156" s="33"/>
    </row>
    <row r="157" spans="1:10" s="32" customFormat="1" ht="18" customHeight="1">
      <c r="A157" s="75" t="s">
        <v>254</v>
      </c>
      <c r="B157" s="59"/>
      <c r="C157" s="59"/>
      <c r="D157" s="59"/>
      <c r="E157" s="59"/>
      <c r="F157" s="81">
        <v>0</v>
      </c>
      <c r="G157" s="81">
        <v>0</v>
      </c>
      <c r="H157" s="77"/>
      <c r="I157" s="40"/>
      <c r="J157" s="33"/>
    </row>
    <row r="158" spans="1:14" s="32" customFormat="1" ht="18" customHeight="1">
      <c r="A158" s="59"/>
      <c r="B158" s="59"/>
      <c r="C158" s="59"/>
      <c r="D158" s="59"/>
      <c r="E158" s="78" t="s">
        <v>235</v>
      </c>
      <c r="F158" s="79">
        <f>SUM(F155:F157)</f>
        <v>120785021.17818189</v>
      </c>
      <c r="G158" s="79">
        <f>SUM(G155:G157)</f>
        <v>179842464.60000002</v>
      </c>
      <c r="H158" s="77"/>
      <c r="I158" s="40"/>
      <c r="J158" s="33"/>
      <c r="K158" s="83"/>
      <c r="L158" s="83"/>
      <c r="N158" s="84"/>
    </row>
    <row r="159" spans="1:12" s="32" customFormat="1" ht="18" customHeight="1">
      <c r="A159" s="73" t="s">
        <v>255</v>
      </c>
      <c r="B159" s="59"/>
      <c r="C159" s="59"/>
      <c r="D159" s="59"/>
      <c r="E159" s="78"/>
      <c r="F159" s="85"/>
      <c r="G159" s="79"/>
      <c r="H159" s="77"/>
      <c r="I159" s="40"/>
      <c r="J159" s="33"/>
      <c r="K159" s="83"/>
      <c r="L159" s="83"/>
    </row>
    <row r="160" spans="1:12" s="96" customFormat="1" ht="31.5" customHeight="1">
      <c r="A160" s="86" t="s">
        <v>256</v>
      </c>
      <c r="B160" s="87"/>
      <c r="C160" s="88" t="s">
        <v>231</v>
      </c>
      <c r="D160" s="89"/>
      <c r="E160" s="90" t="s">
        <v>257</v>
      </c>
      <c r="F160" s="91" t="s">
        <v>258</v>
      </c>
      <c r="G160" s="74" t="s">
        <v>230</v>
      </c>
      <c r="H160" s="92"/>
      <c r="I160" s="93"/>
      <c r="J160" s="94"/>
      <c r="K160" s="95"/>
      <c r="L160" s="95"/>
    </row>
    <row r="161" spans="1:12" s="32" customFormat="1" ht="18" customHeight="1">
      <c r="A161" s="59" t="s">
        <v>259</v>
      </c>
      <c r="B161" s="59"/>
      <c r="C161" s="97">
        <v>3218554434</v>
      </c>
      <c r="D161" s="97"/>
      <c r="E161" s="98">
        <f>'[2]BCD TK'!F26</f>
        <v>0</v>
      </c>
      <c r="F161" s="98">
        <f>'[2]BCD TK'!G26</f>
        <v>0</v>
      </c>
      <c r="G161" s="97">
        <f>C161+E161-F161</f>
        <v>3218554434</v>
      </c>
      <c r="H161" s="77"/>
      <c r="I161" s="40"/>
      <c r="J161" s="33"/>
      <c r="K161" s="83"/>
      <c r="L161" s="83"/>
    </row>
    <row r="162" spans="1:12" s="32" customFormat="1" ht="18" customHeight="1">
      <c r="A162" s="59" t="s">
        <v>260</v>
      </c>
      <c r="B162" s="59"/>
      <c r="C162" s="97">
        <v>112059091</v>
      </c>
      <c r="D162" s="97"/>
      <c r="E162" s="98">
        <f>'[2]BCD TK'!F27</f>
        <v>0</v>
      </c>
      <c r="F162" s="98">
        <f>'[2]BCD TK'!G27</f>
        <v>1508300</v>
      </c>
      <c r="G162" s="97">
        <f>C162+E162-F162</f>
        <v>110550791</v>
      </c>
      <c r="H162" s="77"/>
      <c r="I162" s="40"/>
      <c r="J162" s="33"/>
      <c r="K162" s="83"/>
      <c r="L162" s="83"/>
    </row>
    <row r="163" spans="1:12" s="32" customFormat="1" ht="18" customHeight="1">
      <c r="A163" s="59" t="s">
        <v>166</v>
      </c>
      <c r="B163" s="59"/>
      <c r="C163" s="97">
        <v>9894018641</v>
      </c>
      <c r="D163" s="97"/>
      <c r="E163" s="98">
        <f>'[2]BCD TK'!F28</f>
        <v>3790800</v>
      </c>
      <c r="F163" s="98">
        <f>'[2]BCD TK'!G28</f>
        <v>0</v>
      </c>
      <c r="G163" s="97">
        <f>C163+E163-F163</f>
        <v>9897809441</v>
      </c>
      <c r="H163" s="77"/>
      <c r="I163" s="40"/>
      <c r="J163" s="33"/>
      <c r="K163" s="83"/>
      <c r="L163" s="83"/>
    </row>
    <row r="164" spans="1:12" s="32" customFormat="1" ht="18" customHeight="1">
      <c r="A164" s="59" t="s">
        <v>261</v>
      </c>
      <c r="B164" s="59"/>
      <c r="C164" s="97">
        <v>84327220</v>
      </c>
      <c r="D164" s="97"/>
      <c r="E164" s="98">
        <f>'[2]BCD TK'!F29</f>
        <v>0</v>
      </c>
      <c r="F164" s="98">
        <f>'[2]BCD TK'!G29</f>
        <v>0</v>
      </c>
      <c r="G164" s="97">
        <f>C164+E164-F164</f>
        <v>84327220</v>
      </c>
      <c r="H164" s="77"/>
      <c r="I164" s="40"/>
      <c r="J164" s="33"/>
      <c r="K164" s="83"/>
      <c r="L164" s="83"/>
    </row>
    <row r="165" spans="1:12" s="32" customFormat="1" ht="18" customHeight="1">
      <c r="A165" s="59" t="s">
        <v>262</v>
      </c>
      <c r="B165" s="59"/>
      <c r="C165" s="97">
        <v>9867369972</v>
      </c>
      <c r="D165" s="97"/>
      <c r="E165" s="98">
        <f>'[2]BCD TK'!F30</f>
        <v>95120768</v>
      </c>
      <c r="F165" s="98">
        <f>'[2]BCD TK'!G30</f>
        <v>213639866.6199867</v>
      </c>
      <c r="G165" s="97">
        <f>C165+E165-F165</f>
        <v>9748850873.380013</v>
      </c>
      <c r="H165" s="77"/>
      <c r="I165" s="40"/>
      <c r="J165" s="33"/>
      <c r="K165" s="83"/>
      <c r="L165" s="83"/>
    </row>
    <row r="166" spans="1:12" s="32" customFormat="1" ht="18" customHeight="1" thickBot="1">
      <c r="A166" s="99" t="s">
        <v>263</v>
      </c>
      <c r="B166" s="100"/>
      <c r="C166" s="101">
        <f>SUM(C161:C165)</f>
        <v>23176329358</v>
      </c>
      <c r="D166" s="101">
        <f>SUM(D161:D165)</f>
        <v>0</v>
      </c>
      <c r="E166" s="101">
        <f>SUM(E161:E165)</f>
        <v>98911568</v>
      </c>
      <c r="F166" s="101">
        <f>SUM(F161:F165)</f>
        <v>215148166.6199867</v>
      </c>
      <c r="G166" s="101">
        <f>SUM(G161:G165)</f>
        <v>23060092759.380013</v>
      </c>
      <c r="H166" s="102"/>
      <c r="I166" s="40"/>
      <c r="J166" s="33"/>
      <c r="K166" s="83"/>
      <c r="L166" s="83"/>
    </row>
    <row r="167" spans="1:12" s="32" customFormat="1" ht="18" customHeight="1" thickTop="1">
      <c r="A167" s="103" t="s">
        <v>264</v>
      </c>
      <c r="B167" s="104"/>
      <c r="C167" s="104"/>
      <c r="D167" s="104"/>
      <c r="E167" s="105"/>
      <c r="F167" s="106"/>
      <c r="G167" s="106"/>
      <c r="H167" s="77"/>
      <c r="I167" s="40"/>
      <c r="J167" s="33"/>
      <c r="K167" s="83"/>
      <c r="L167" s="83"/>
    </row>
    <row r="168" spans="1:12" s="32" customFormat="1" ht="18" customHeight="1">
      <c r="A168" s="59" t="s">
        <v>259</v>
      </c>
      <c r="B168" s="59"/>
      <c r="C168" s="97">
        <v>254499213</v>
      </c>
      <c r="D168" s="97"/>
      <c r="E168" s="98">
        <f>'[2]BCD TK'!G34</f>
        <v>57487072.05</v>
      </c>
      <c r="F168" s="98">
        <f>'[2]BCD TK'!F34</f>
        <v>0</v>
      </c>
      <c r="G168" s="97">
        <f>C168+E168-F168</f>
        <v>311986285.05</v>
      </c>
      <c r="H168" s="77"/>
      <c r="I168" s="40"/>
      <c r="J168" s="33"/>
      <c r="K168" s="83"/>
      <c r="L168" s="83"/>
    </row>
    <row r="169" spans="1:12" s="32" customFormat="1" ht="18" customHeight="1">
      <c r="A169" s="59" t="s">
        <v>260</v>
      </c>
      <c r="B169" s="59"/>
      <c r="C169" s="97">
        <v>31431504</v>
      </c>
      <c r="D169" s="97"/>
      <c r="E169" s="98">
        <f>'[2]BCD TK'!G35</f>
        <v>6333756</v>
      </c>
      <c r="F169" s="98">
        <f>'[2]BCD TK'!F35</f>
        <v>0</v>
      </c>
      <c r="G169" s="97">
        <f>C169+E169-F169</f>
        <v>37765260</v>
      </c>
      <c r="H169" s="77"/>
      <c r="I169" s="40"/>
      <c r="J169" s="33"/>
      <c r="K169" s="83"/>
      <c r="L169" s="83"/>
    </row>
    <row r="170" spans="1:12" s="32" customFormat="1" ht="18" customHeight="1">
      <c r="A170" s="59" t="s">
        <v>166</v>
      </c>
      <c r="B170" s="59"/>
      <c r="C170" s="97">
        <v>1696522679</v>
      </c>
      <c r="D170" s="97"/>
      <c r="E170" s="98">
        <f>'[2]BCD TK'!G36</f>
        <v>232225421.75</v>
      </c>
      <c r="F170" s="98">
        <f>'[2]BCD TK'!F36</f>
        <v>0</v>
      </c>
      <c r="G170" s="97">
        <f>C170+E170-F170</f>
        <v>1928748100.75</v>
      </c>
      <c r="H170" s="77"/>
      <c r="I170" s="40"/>
      <c r="J170" s="33"/>
      <c r="K170" s="83"/>
      <c r="L170" s="83"/>
    </row>
    <row r="171" spans="1:12" s="32" customFormat="1" ht="18" customHeight="1">
      <c r="A171" s="59" t="s">
        <v>261</v>
      </c>
      <c r="B171" s="59"/>
      <c r="C171" s="97">
        <v>56104807</v>
      </c>
      <c r="D171" s="97"/>
      <c r="E171" s="98">
        <f>'[2]BCD TK'!G37</f>
        <v>0</v>
      </c>
      <c r="F171" s="98">
        <f>'[2]BCD TK'!F37</f>
        <v>0</v>
      </c>
      <c r="G171" s="97">
        <f>C171+E171-F171</f>
        <v>56104807</v>
      </c>
      <c r="H171" s="77"/>
      <c r="I171" s="40"/>
      <c r="J171" s="33"/>
      <c r="K171" s="83"/>
      <c r="L171" s="83"/>
    </row>
    <row r="172" spans="1:12" s="32" customFormat="1" ht="18" customHeight="1">
      <c r="A172" s="59" t="s">
        <v>262</v>
      </c>
      <c r="B172" s="59"/>
      <c r="C172" s="97">
        <v>1370969642</v>
      </c>
      <c r="D172" s="97"/>
      <c r="E172" s="98">
        <f>'[2]BCD TK'!G38</f>
        <v>154946359.12085414</v>
      </c>
      <c r="F172" s="98">
        <f>'[2]BCD TK'!F38</f>
        <v>20007914.795399867</v>
      </c>
      <c r="G172" s="97">
        <f>C172+E172-F172</f>
        <v>1505908086.3254542</v>
      </c>
      <c r="H172" s="77"/>
      <c r="I172" s="40"/>
      <c r="J172" s="33"/>
      <c r="K172" s="83"/>
      <c r="L172" s="83"/>
    </row>
    <row r="173" spans="1:12" s="32" customFormat="1" ht="18" customHeight="1" thickBot="1">
      <c r="A173" s="99" t="s">
        <v>263</v>
      </c>
      <c r="B173" s="100"/>
      <c r="C173" s="101">
        <f>SUM(C168:C172)</f>
        <v>3409527845</v>
      </c>
      <c r="D173" s="101">
        <f>SUM(D168:D172)</f>
        <v>0</v>
      </c>
      <c r="E173" s="101">
        <f>SUM(E168:E172)</f>
        <v>450992608.92085415</v>
      </c>
      <c r="F173" s="101">
        <f>SUM(F168:F172)</f>
        <v>20007914.795399867</v>
      </c>
      <c r="G173" s="101">
        <f>SUM(G168:G172)</f>
        <v>3840512539.1254544</v>
      </c>
      <c r="H173" s="77"/>
      <c r="I173" s="40"/>
      <c r="J173" s="33"/>
      <c r="K173" s="83"/>
      <c r="L173" s="83"/>
    </row>
    <row r="174" spans="1:12" s="32" customFormat="1" ht="18" customHeight="1" thickTop="1">
      <c r="A174" s="103" t="s">
        <v>265</v>
      </c>
      <c r="B174" s="104"/>
      <c r="C174" s="104"/>
      <c r="D174" s="104"/>
      <c r="E174" s="105"/>
      <c r="F174" s="106"/>
      <c r="G174" s="106"/>
      <c r="H174" s="77"/>
      <c r="I174" s="40"/>
      <c r="J174" s="33"/>
      <c r="K174" s="83"/>
      <c r="L174" s="83"/>
    </row>
    <row r="175" spans="1:12" s="32" customFormat="1" ht="18" customHeight="1">
      <c r="A175" s="59" t="s">
        <v>259</v>
      </c>
      <c r="B175" s="59"/>
      <c r="C175" s="97">
        <f>C161-C168</f>
        <v>2964055221</v>
      </c>
      <c r="D175" s="97"/>
      <c r="E175" s="107"/>
      <c r="F175" s="108"/>
      <c r="G175" s="97">
        <f>G161-G168</f>
        <v>2906568148.95</v>
      </c>
      <c r="H175" s="77"/>
      <c r="I175" s="40"/>
      <c r="J175" s="33"/>
      <c r="K175" s="83"/>
      <c r="L175" s="83"/>
    </row>
    <row r="176" spans="1:12" s="32" customFormat="1" ht="18" customHeight="1">
      <c r="A176" s="59" t="s">
        <v>260</v>
      </c>
      <c r="B176" s="59"/>
      <c r="C176" s="97">
        <f>C162-C169</f>
        <v>80627587</v>
      </c>
      <c r="D176" s="97"/>
      <c r="E176" s="107"/>
      <c r="F176" s="108"/>
      <c r="G176" s="97">
        <f>G162-G169</f>
        <v>72785531</v>
      </c>
      <c r="H176" s="77"/>
      <c r="I176" s="40"/>
      <c r="J176" s="33"/>
      <c r="K176" s="83"/>
      <c r="L176" s="83"/>
    </row>
    <row r="177" spans="1:12" s="32" customFormat="1" ht="18" customHeight="1">
      <c r="A177" s="59" t="s">
        <v>166</v>
      </c>
      <c r="B177" s="59"/>
      <c r="C177" s="97">
        <f>C163-C170</f>
        <v>8197495962</v>
      </c>
      <c r="D177" s="97"/>
      <c r="E177" s="107"/>
      <c r="F177" s="108"/>
      <c r="G177" s="97">
        <f>G163-G170</f>
        <v>7969061340.25</v>
      </c>
      <c r="H177" s="77"/>
      <c r="I177" s="40"/>
      <c r="J177" s="33"/>
      <c r="K177" s="83"/>
      <c r="L177" s="83"/>
    </row>
    <row r="178" spans="1:12" s="32" customFormat="1" ht="18" customHeight="1">
      <c r="A178" s="59" t="s">
        <v>261</v>
      </c>
      <c r="B178" s="59"/>
      <c r="C178" s="97">
        <f>C164-C171</f>
        <v>28222413</v>
      </c>
      <c r="D178" s="97"/>
      <c r="E178" s="107"/>
      <c r="F178" s="108"/>
      <c r="G178" s="97">
        <f>G164-G171</f>
        <v>28222413</v>
      </c>
      <c r="H178" s="77"/>
      <c r="I178" s="40"/>
      <c r="J178" s="33"/>
      <c r="K178" s="83"/>
      <c r="L178" s="83"/>
    </row>
    <row r="179" spans="1:12" s="32" customFormat="1" ht="18" customHeight="1">
      <c r="A179" s="59" t="s">
        <v>262</v>
      </c>
      <c r="B179" s="59"/>
      <c r="C179" s="97">
        <f>C165-C172</f>
        <v>8496400330</v>
      </c>
      <c r="D179" s="97"/>
      <c r="E179" s="107"/>
      <c r="F179" s="108"/>
      <c r="G179" s="97">
        <f>G165-G172</f>
        <v>8242942787.054558</v>
      </c>
      <c r="H179" s="77"/>
      <c r="I179" s="40"/>
      <c r="J179" s="33"/>
      <c r="K179" s="83"/>
      <c r="L179" s="83"/>
    </row>
    <row r="180" spans="1:12" s="32" customFormat="1" ht="18" customHeight="1" thickBot="1">
      <c r="A180" s="99" t="s">
        <v>263</v>
      </c>
      <c r="B180" s="100"/>
      <c r="C180" s="101">
        <f>SUM(C175:C179)</f>
        <v>19766801513</v>
      </c>
      <c r="D180" s="101">
        <f>SUM(D175:D179)</f>
        <v>0</v>
      </c>
      <c r="E180" s="101">
        <f>SUM(E175:E179)</f>
        <v>0</v>
      </c>
      <c r="F180" s="101">
        <f>SUM(F175:F179)</f>
        <v>0</v>
      </c>
      <c r="G180" s="101">
        <f>SUM(G175:G179)</f>
        <v>19219580220.25456</v>
      </c>
      <c r="H180" s="77"/>
      <c r="I180" s="40"/>
      <c r="J180" s="33"/>
      <c r="K180" s="83"/>
      <c r="L180" s="83"/>
    </row>
    <row r="181" spans="1:12" s="32" customFormat="1" ht="18" customHeight="1" thickTop="1">
      <c r="A181" s="73"/>
      <c r="B181" s="59"/>
      <c r="C181" s="59"/>
      <c r="D181" s="59"/>
      <c r="E181" s="78"/>
      <c r="F181" s="109"/>
      <c r="G181" s="110"/>
      <c r="H181" s="77"/>
      <c r="I181" s="40"/>
      <c r="J181" s="33"/>
      <c r="K181" s="83"/>
      <c r="L181" s="83"/>
    </row>
    <row r="182" spans="1:12" s="32" customFormat="1" ht="18" customHeight="1">
      <c r="A182" s="73" t="s">
        <v>266</v>
      </c>
      <c r="B182" s="59"/>
      <c r="C182" s="59"/>
      <c r="D182" s="59"/>
      <c r="E182" s="78"/>
      <c r="F182" s="109"/>
      <c r="G182" s="110"/>
      <c r="H182" s="77"/>
      <c r="I182" s="40"/>
      <c r="J182" s="33"/>
      <c r="K182" s="83"/>
      <c r="L182" s="83"/>
    </row>
    <row r="183" spans="1:12" s="32" customFormat="1" ht="31.5" customHeight="1">
      <c r="A183" s="111" t="s">
        <v>256</v>
      </c>
      <c r="B183" s="112"/>
      <c r="C183" s="88" t="s">
        <v>231</v>
      </c>
      <c r="D183" s="89"/>
      <c r="E183" s="90" t="s">
        <v>257</v>
      </c>
      <c r="F183" s="91" t="s">
        <v>258</v>
      </c>
      <c r="G183" s="74" t="s">
        <v>230</v>
      </c>
      <c r="H183" s="77"/>
      <c r="I183" s="40"/>
      <c r="J183" s="33"/>
      <c r="K183" s="83"/>
      <c r="L183" s="83"/>
    </row>
    <row r="184" spans="1:12" s="32" customFormat="1" ht="18" customHeight="1">
      <c r="A184" s="59" t="s">
        <v>166</v>
      </c>
      <c r="B184" s="59"/>
      <c r="C184" s="97">
        <f>'[2]BCD TK'!D31</f>
        <v>2021792825</v>
      </c>
      <c r="D184" s="97"/>
      <c r="E184" s="113">
        <f>'[2]BCD TK'!F31</f>
        <v>0</v>
      </c>
      <c r="F184" s="113">
        <f>'[2]BCD TK'!G31</f>
        <v>0</v>
      </c>
      <c r="G184" s="97">
        <f>C184+E184-F184</f>
        <v>2021792825</v>
      </c>
      <c r="H184" s="77"/>
      <c r="I184" s="40"/>
      <c r="J184" s="33"/>
      <c r="K184" s="83"/>
      <c r="L184" s="83"/>
    </row>
    <row r="185" spans="1:12" s="32" customFormat="1" ht="18" customHeight="1" thickBot="1">
      <c r="A185" s="99" t="s">
        <v>263</v>
      </c>
      <c r="B185" s="100"/>
      <c r="C185" s="101">
        <f>SUM(C184:C184)</f>
        <v>2021792825</v>
      </c>
      <c r="D185" s="101">
        <f>SUM(D184:D184)</f>
        <v>0</v>
      </c>
      <c r="E185" s="101">
        <f>SUM(E184:E184)</f>
        <v>0</v>
      </c>
      <c r="F185" s="101">
        <f>SUM(F184:F184)</f>
        <v>0</v>
      </c>
      <c r="G185" s="101">
        <f>SUM(G184:G184)</f>
        <v>2021792825</v>
      </c>
      <c r="H185" s="77"/>
      <c r="I185" s="40"/>
      <c r="J185" s="33"/>
      <c r="K185" s="83"/>
      <c r="L185" s="83"/>
    </row>
    <row r="186" spans="1:12" s="32" customFormat="1" ht="18" customHeight="1" thickTop="1">
      <c r="A186" s="103" t="s">
        <v>264</v>
      </c>
      <c r="B186" s="104"/>
      <c r="C186" s="104"/>
      <c r="D186" s="104"/>
      <c r="E186" s="105"/>
      <c r="F186" s="106"/>
      <c r="G186" s="106"/>
      <c r="H186" s="77"/>
      <c r="I186" s="40"/>
      <c r="J186" s="33"/>
      <c r="K186" s="83"/>
      <c r="L186" s="83"/>
    </row>
    <row r="187" spans="1:12" s="32" customFormat="1" ht="18" customHeight="1">
      <c r="A187" s="59" t="s">
        <v>166</v>
      </c>
      <c r="B187" s="59"/>
      <c r="C187" s="97">
        <f>'[2]BCD TK'!E39</f>
        <v>320117197</v>
      </c>
      <c r="D187" s="97"/>
      <c r="E187" s="113">
        <f>'[2]BCD TK'!G39</f>
        <v>50544820.625</v>
      </c>
      <c r="F187" s="114">
        <f>'[2]BCD TK'!F39</f>
        <v>0</v>
      </c>
      <c r="G187" s="97">
        <f>C187+E187-F187</f>
        <v>370662017.625</v>
      </c>
      <c r="H187" s="77"/>
      <c r="I187" s="40"/>
      <c r="J187" s="33"/>
      <c r="K187" s="83"/>
      <c r="L187" s="83"/>
    </row>
    <row r="188" spans="1:12" s="32" customFormat="1" ht="18" customHeight="1" thickBot="1">
      <c r="A188" s="99" t="s">
        <v>263</v>
      </c>
      <c r="B188" s="100"/>
      <c r="C188" s="101">
        <f>SUM(C187:C187)</f>
        <v>320117197</v>
      </c>
      <c r="D188" s="101">
        <f>SUM(D187:D187)</f>
        <v>0</v>
      </c>
      <c r="E188" s="101">
        <f>SUM(E187:E187)</f>
        <v>50544820.625</v>
      </c>
      <c r="F188" s="101">
        <f>'[2]BCD TK'!F39</f>
        <v>0</v>
      </c>
      <c r="G188" s="101">
        <f>SUM(G187:G187)</f>
        <v>370662017.625</v>
      </c>
      <c r="H188" s="77"/>
      <c r="I188" s="40"/>
      <c r="J188" s="33"/>
      <c r="K188" s="83"/>
      <c r="L188" s="83"/>
    </row>
    <row r="189" spans="1:12" s="32" customFormat="1" ht="18" customHeight="1" thickTop="1">
      <c r="A189" s="103" t="s">
        <v>265</v>
      </c>
      <c r="B189" s="104"/>
      <c r="C189" s="104"/>
      <c r="D189" s="104"/>
      <c r="E189" s="105"/>
      <c r="F189" s="106"/>
      <c r="G189" s="106"/>
      <c r="H189" s="77"/>
      <c r="I189" s="40"/>
      <c r="J189" s="33"/>
      <c r="K189" s="83"/>
      <c r="L189" s="83"/>
    </row>
    <row r="190" spans="1:12" s="32" customFormat="1" ht="18" customHeight="1">
      <c r="A190" s="59" t="s">
        <v>166</v>
      </c>
      <c r="B190" s="59"/>
      <c r="C190" s="97">
        <f>C184-C187</f>
        <v>1701675628</v>
      </c>
      <c r="D190" s="97"/>
      <c r="E190" s="107"/>
      <c r="F190" s="108"/>
      <c r="G190" s="97">
        <f>G184-G187</f>
        <v>1651130807.375</v>
      </c>
      <c r="H190" s="77"/>
      <c r="I190" s="40"/>
      <c r="J190" s="33"/>
      <c r="K190" s="83"/>
      <c r="L190" s="83"/>
    </row>
    <row r="191" spans="1:12" s="32" customFormat="1" ht="18" customHeight="1" thickBot="1">
      <c r="A191" s="99" t="s">
        <v>263</v>
      </c>
      <c r="B191" s="100"/>
      <c r="C191" s="101">
        <f>SUM(C190:C190)</f>
        <v>1701675628</v>
      </c>
      <c r="D191" s="101">
        <f>SUM(D190:D190)</f>
        <v>0</v>
      </c>
      <c r="E191" s="101">
        <f>SUM(E190:E190)</f>
        <v>0</v>
      </c>
      <c r="F191" s="101">
        <f>SUM(F190:F190)</f>
        <v>0</v>
      </c>
      <c r="G191" s="101">
        <f>SUM(G190:G190)</f>
        <v>1651130807.375</v>
      </c>
      <c r="H191" s="77"/>
      <c r="I191" s="40"/>
      <c r="J191" s="33"/>
      <c r="K191" s="83"/>
      <c r="L191" s="83"/>
    </row>
    <row r="192" spans="1:12" s="32" customFormat="1" ht="18" customHeight="1" thickTop="1">
      <c r="A192" s="115"/>
      <c r="B192" s="116"/>
      <c r="C192" s="114"/>
      <c r="D192" s="114"/>
      <c r="E192" s="114"/>
      <c r="F192" s="114"/>
      <c r="G192" s="114"/>
      <c r="H192" s="77"/>
      <c r="I192" s="40"/>
      <c r="J192" s="33"/>
      <c r="K192" s="83"/>
      <c r="L192" s="83"/>
    </row>
    <row r="193" spans="1:12" s="32" customFormat="1" ht="66" customHeight="1">
      <c r="A193" s="374" t="s">
        <v>267</v>
      </c>
      <c r="B193" s="374"/>
      <c r="C193" s="374"/>
      <c r="D193" s="374"/>
      <c r="E193" s="374"/>
      <c r="F193" s="374"/>
      <c r="G193" s="374"/>
      <c r="H193" s="77"/>
      <c r="I193" s="40"/>
      <c r="J193" s="33"/>
      <c r="K193" s="83"/>
      <c r="L193" s="83"/>
    </row>
    <row r="194" spans="1:10" s="32" customFormat="1" ht="32.25" customHeight="1">
      <c r="A194" s="73" t="s">
        <v>268</v>
      </c>
      <c r="B194" s="59"/>
      <c r="C194" s="59"/>
      <c r="D194" s="59"/>
      <c r="E194" s="59"/>
      <c r="F194" s="74" t="s">
        <v>230</v>
      </c>
      <c r="G194" s="74" t="s">
        <v>231</v>
      </c>
      <c r="H194" s="39"/>
      <c r="I194" s="40"/>
      <c r="J194" s="33"/>
    </row>
    <row r="195" spans="1:10" s="32" customFormat="1" ht="18" customHeight="1">
      <c r="A195" s="59" t="s">
        <v>269</v>
      </c>
      <c r="B195" s="59"/>
      <c r="C195" s="59"/>
      <c r="D195" s="59"/>
      <c r="E195" s="59"/>
      <c r="F195" s="76">
        <f>'[2]BCD TK'!H41</f>
        <v>1035877797</v>
      </c>
      <c r="G195" s="76">
        <f>'[2]BCD TK'!D41</f>
        <v>1035877797</v>
      </c>
      <c r="H195" s="39"/>
      <c r="I195" s="40"/>
      <c r="J195" s="33"/>
    </row>
    <row r="196" spans="1:10" s="32" customFormat="1" ht="18" customHeight="1">
      <c r="A196" s="59"/>
      <c r="B196" s="59"/>
      <c r="C196" s="59"/>
      <c r="D196" s="59"/>
      <c r="E196" s="78" t="s">
        <v>235</v>
      </c>
      <c r="F196" s="117">
        <f>F195</f>
        <v>1035877797</v>
      </c>
      <c r="G196" s="117">
        <f>G195</f>
        <v>1035877797</v>
      </c>
      <c r="H196" s="39"/>
      <c r="I196" s="40"/>
      <c r="J196" s="33"/>
    </row>
    <row r="197" spans="1:10" s="32" customFormat="1" ht="30.75" customHeight="1">
      <c r="A197" s="73" t="s">
        <v>270</v>
      </c>
      <c r="B197" s="59"/>
      <c r="C197" s="59"/>
      <c r="D197" s="59"/>
      <c r="E197" s="59"/>
      <c r="F197" s="74" t="s">
        <v>230</v>
      </c>
      <c r="G197" s="74" t="s">
        <v>231</v>
      </c>
      <c r="H197" s="39"/>
      <c r="I197" s="40"/>
      <c r="J197" s="33"/>
    </row>
    <row r="198" spans="1:10" s="32" customFormat="1" ht="18" customHeight="1">
      <c r="A198" s="59" t="s">
        <v>271</v>
      </c>
      <c r="B198" s="59"/>
      <c r="C198" s="59"/>
      <c r="D198" s="59"/>
      <c r="E198" s="78"/>
      <c r="F198" s="76">
        <f>'[2]BCD TK'!H42</f>
        <v>10340387757.444445</v>
      </c>
      <c r="G198" s="76">
        <v>10236379344</v>
      </c>
      <c r="H198" s="39"/>
      <c r="I198" s="40"/>
      <c r="J198" s="33"/>
    </row>
    <row r="199" spans="1:10" s="32" customFormat="1" ht="18" customHeight="1">
      <c r="A199" s="59" t="s">
        <v>272</v>
      </c>
      <c r="B199" s="59"/>
      <c r="C199" s="59"/>
      <c r="D199" s="59"/>
      <c r="E199" s="78"/>
      <c r="F199" s="76"/>
      <c r="G199" s="76"/>
      <c r="H199" s="39"/>
      <c r="I199" s="40"/>
      <c r="J199" s="33"/>
    </row>
    <row r="200" spans="1:10" s="32" customFormat="1" ht="18" customHeight="1">
      <c r="A200" s="118" t="s">
        <v>273</v>
      </c>
      <c r="B200" s="59"/>
      <c r="C200" s="59"/>
      <c r="D200" s="59"/>
      <c r="E200" s="80"/>
      <c r="F200" s="119"/>
      <c r="G200" s="76">
        <f>10372875074-G198</f>
        <v>136495730</v>
      </c>
      <c r="H200" s="39"/>
      <c r="I200" s="40"/>
      <c r="J200" s="33"/>
    </row>
    <row r="201" spans="1:10" s="32" customFormat="1" ht="18" customHeight="1">
      <c r="A201" s="59"/>
      <c r="B201" s="59"/>
      <c r="C201" s="59"/>
      <c r="D201" s="59"/>
      <c r="E201" s="78" t="s">
        <v>235</v>
      </c>
      <c r="F201" s="117">
        <f>F198+F200</f>
        <v>10340387757.444445</v>
      </c>
      <c r="G201" s="117">
        <f>G198+G200</f>
        <v>10372875074</v>
      </c>
      <c r="H201" s="39"/>
      <c r="I201" s="40"/>
      <c r="J201" s="33"/>
    </row>
    <row r="202" spans="1:10" s="32" customFormat="1" ht="32.25" customHeight="1">
      <c r="A202" s="73" t="s">
        <v>274</v>
      </c>
      <c r="B202" s="59"/>
      <c r="C202" s="59"/>
      <c r="D202" s="59"/>
      <c r="E202" s="78"/>
      <c r="F202" s="74" t="s">
        <v>275</v>
      </c>
      <c r="G202" s="74" t="s">
        <v>276</v>
      </c>
      <c r="H202" s="39"/>
      <c r="I202" s="40"/>
      <c r="J202" s="33"/>
    </row>
    <row r="203" spans="1:10" s="32" customFormat="1" ht="18" customHeight="1">
      <c r="A203" s="59" t="s">
        <v>277</v>
      </c>
      <c r="B203" s="59"/>
      <c r="C203" s="59"/>
      <c r="D203" s="59"/>
      <c r="E203" s="78"/>
      <c r="F203" s="120">
        <f>'[2]BCD TK'!H43</f>
        <v>233500000</v>
      </c>
      <c r="G203" s="120">
        <f>'[2]BCD TK'!D43</f>
        <v>233500000</v>
      </c>
      <c r="H203" s="39"/>
      <c r="I203" s="40"/>
      <c r="J203" s="33"/>
    </row>
    <row r="204" spans="1:10" s="32" customFormat="1" ht="18" customHeight="1">
      <c r="A204" s="59" t="s">
        <v>278</v>
      </c>
      <c r="B204" s="59"/>
      <c r="C204" s="59"/>
      <c r="D204" s="59"/>
      <c r="E204" s="78"/>
      <c r="F204" s="121"/>
      <c r="G204" s="121"/>
      <c r="H204" s="39"/>
      <c r="I204" s="40"/>
      <c r="J204" s="33"/>
    </row>
    <row r="205" spans="1:10" s="32" customFormat="1" ht="18" customHeight="1">
      <c r="A205" s="59"/>
      <c r="B205" s="59"/>
      <c r="C205" s="59"/>
      <c r="D205" s="59"/>
      <c r="E205" s="78" t="s">
        <v>235</v>
      </c>
      <c r="F205" s="117">
        <f>F203</f>
        <v>233500000</v>
      </c>
      <c r="G205" s="117">
        <f>G203</f>
        <v>233500000</v>
      </c>
      <c r="H205" s="39"/>
      <c r="I205" s="40"/>
      <c r="J205" s="33"/>
    </row>
    <row r="206" spans="1:10" s="32" customFormat="1" ht="30" customHeight="1">
      <c r="A206" s="122" t="s">
        <v>279</v>
      </c>
      <c r="B206" s="59"/>
      <c r="C206" s="59"/>
      <c r="D206" s="59"/>
      <c r="E206" s="80"/>
      <c r="F206" s="74" t="s">
        <v>230</v>
      </c>
      <c r="G206" s="74" t="s">
        <v>231</v>
      </c>
      <c r="H206" s="39"/>
      <c r="I206" s="40"/>
      <c r="J206" s="33"/>
    </row>
    <row r="207" spans="1:10" s="32" customFormat="1" ht="18" customHeight="1">
      <c r="A207" s="123" t="s">
        <v>280</v>
      </c>
      <c r="B207" s="59"/>
      <c r="C207" s="59"/>
      <c r="D207" s="59"/>
      <c r="E207" s="80"/>
      <c r="F207" s="124">
        <v>0</v>
      </c>
      <c r="G207" s="125">
        <v>300000000</v>
      </c>
      <c r="H207" s="39"/>
      <c r="I207" s="40"/>
      <c r="J207" s="33"/>
    </row>
    <row r="208" spans="1:10" s="32" customFormat="1" ht="18" customHeight="1">
      <c r="A208" s="123" t="s">
        <v>281</v>
      </c>
      <c r="B208" s="59"/>
      <c r="C208" s="59"/>
      <c r="D208" s="59"/>
      <c r="E208" s="80"/>
      <c r="F208" s="126">
        <v>990000000</v>
      </c>
      <c r="G208" s="125">
        <v>990000000</v>
      </c>
      <c r="H208" s="39"/>
      <c r="I208" s="40"/>
      <c r="J208" s="33"/>
    </row>
    <row r="209" spans="1:10" s="32" customFormat="1" ht="18" customHeight="1">
      <c r="A209" s="122"/>
      <c r="B209" s="59"/>
      <c r="C209" s="59"/>
      <c r="D209" s="59"/>
      <c r="E209" s="78" t="s">
        <v>235</v>
      </c>
      <c r="F209" s="127">
        <f>F207+F208</f>
        <v>990000000</v>
      </c>
      <c r="G209" s="127">
        <f>G207+G208</f>
        <v>1290000000</v>
      </c>
      <c r="H209" s="39"/>
      <c r="I209" s="40"/>
      <c r="J209" s="33"/>
    </row>
    <row r="210" spans="1:10" s="32" customFormat="1" ht="57.75" customHeight="1" hidden="1">
      <c r="A210" s="368" t="s">
        <v>282</v>
      </c>
      <c r="B210" s="368"/>
      <c r="C210" s="368"/>
      <c r="D210" s="368"/>
      <c r="E210" s="368"/>
      <c r="F210" s="368"/>
      <c r="G210" s="368"/>
      <c r="H210" s="39"/>
      <c r="I210" s="40"/>
      <c r="J210" s="33"/>
    </row>
    <row r="211" spans="1:10" s="32" customFormat="1" ht="45" customHeight="1">
      <c r="A211" s="368" t="s">
        <v>283</v>
      </c>
      <c r="B211" s="368"/>
      <c r="C211" s="368"/>
      <c r="D211" s="368"/>
      <c r="E211" s="368"/>
      <c r="F211" s="368"/>
      <c r="G211" s="368"/>
      <c r="H211" s="39"/>
      <c r="I211" s="40"/>
      <c r="J211" s="33"/>
    </row>
    <row r="212" spans="1:10" s="32" customFormat="1" ht="44.25" customHeight="1">
      <c r="A212" s="368" t="s">
        <v>284</v>
      </c>
      <c r="B212" s="368"/>
      <c r="C212" s="368"/>
      <c r="D212" s="368"/>
      <c r="E212" s="368"/>
      <c r="F212" s="368"/>
      <c r="G212" s="368"/>
      <c r="H212" s="39"/>
      <c r="I212" s="40"/>
      <c r="J212" s="33"/>
    </row>
    <row r="213" spans="1:121" s="32" customFormat="1" ht="34.5" customHeight="1" hidden="1">
      <c r="A213" s="378" t="s">
        <v>285</v>
      </c>
      <c r="B213" s="378"/>
      <c r="C213" s="378"/>
      <c r="D213" s="378"/>
      <c r="E213" s="378"/>
      <c r="F213" s="378"/>
      <c r="G213" s="37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c r="AN213" s="128"/>
      <c r="AO213" s="128"/>
      <c r="AP213" s="128"/>
      <c r="AQ213" s="128"/>
      <c r="AR213" s="128"/>
      <c r="AS213" s="128"/>
      <c r="AT213" s="128"/>
      <c r="AU213" s="128"/>
      <c r="AV213" s="128"/>
      <c r="AW213" s="128"/>
      <c r="AX213" s="128"/>
      <c r="AY213" s="128"/>
      <c r="AZ213" s="128"/>
      <c r="BA213" s="128"/>
      <c r="BB213" s="128"/>
      <c r="BC213" s="128"/>
      <c r="BD213" s="128"/>
      <c r="BE213" s="128"/>
      <c r="BF213" s="128"/>
      <c r="BG213" s="128"/>
      <c r="BH213" s="128"/>
      <c r="BI213" s="128"/>
      <c r="BJ213" s="128"/>
      <c r="BK213" s="128"/>
      <c r="BL213" s="128"/>
      <c r="BM213" s="128"/>
      <c r="BN213" s="128"/>
      <c r="BO213" s="128"/>
      <c r="BP213" s="128"/>
      <c r="BQ213" s="128"/>
      <c r="BR213" s="128"/>
      <c r="BS213" s="128"/>
      <c r="BT213" s="128"/>
      <c r="BU213" s="128"/>
      <c r="BV213" s="128"/>
      <c r="BW213" s="128"/>
      <c r="BX213" s="128"/>
      <c r="BY213" s="128"/>
      <c r="BZ213" s="128"/>
      <c r="CA213" s="128"/>
      <c r="CB213" s="128"/>
      <c r="CC213" s="128"/>
      <c r="CD213" s="128"/>
      <c r="CE213" s="128"/>
      <c r="CF213" s="128"/>
      <c r="CG213" s="128"/>
      <c r="CH213" s="128"/>
      <c r="CI213" s="128"/>
      <c r="CJ213" s="128"/>
      <c r="CK213" s="128"/>
      <c r="CL213" s="128"/>
      <c r="CM213" s="128"/>
      <c r="CN213" s="128"/>
      <c r="CO213" s="128"/>
      <c r="CP213" s="128"/>
      <c r="CQ213" s="128"/>
      <c r="CR213" s="128"/>
      <c r="CS213" s="128"/>
      <c r="CT213" s="128"/>
      <c r="CU213" s="128"/>
      <c r="CV213" s="128"/>
      <c r="CW213" s="128"/>
      <c r="CX213" s="128"/>
      <c r="CY213" s="128"/>
      <c r="CZ213" s="128"/>
      <c r="DA213" s="128"/>
      <c r="DB213" s="128"/>
      <c r="DC213" s="128"/>
      <c r="DD213" s="128"/>
      <c r="DE213" s="128"/>
      <c r="DF213" s="128"/>
      <c r="DG213" s="128"/>
      <c r="DH213" s="128"/>
      <c r="DI213" s="128"/>
      <c r="DJ213" s="128"/>
      <c r="DK213" s="128"/>
      <c r="DL213" s="128"/>
      <c r="DM213" s="128"/>
      <c r="DN213" s="128"/>
      <c r="DO213" s="128"/>
      <c r="DP213" s="128"/>
      <c r="DQ213" s="128"/>
    </row>
    <row r="214" spans="1:121" s="32" customFormat="1" ht="23.25" customHeight="1" hidden="1">
      <c r="A214" s="378" t="s">
        <v>286</v>
      </c>
      <c r="B214" s="378"/>
      <c r="C214" s="378"/>
      <c r="D214" s="378"/>
      <c r="E214" s="378"/>
      <c r="F214" s="378"/>
      <c r="G214" s="37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c r="AN214" s="128"/>
      <c r="AO214" s="128"/>
      <c r="AP214" s="128"/>
      <c r="AQ214" s="128"/>
      <c r="AR214" s="128"/>
      <c r="AS214" s="128"/>
      <c r="AT214" s="128"/>
      <c r="AU214" s="128"/>
      <c r="AV214" s="128"/>
      <c r="AW214" s="128"/>
      <c r="AX214" s="128"/>
      <c r="AY214" s="128"/>
      <c r="AZ214" s="128"/>
      <c r="BA214" s="128"/>
      <c r="BB214" s="128"/>
      <c r="BC214" s="128"/>
      <c r="BD214" s="128"/>
      <c r="BE214" s="128"/>
      <c r="BF214" s="128"/>
      <c r="BG214" s="128"/>
      <c r="BH214" s="128"/>
      <c r="BI214" s="128"/>
      <c r="BJ214" s="128"/>
      <c r="BK214" s="128"/>
      <c r="BL214" s="128"/>
      <c r="BM214" s="128"/>
      <c r="BN214" s="128"/>
      <c r="BO214" s="128"/>
      <c r="BP214" s="128"/>
      <c r="BQ214" s="128"/>
      <c r="BR214" s="128"/>
      <c r="BS214" s="128"/>
      <c r="BT214" s="128"/>
      <c r="BU214" s="128"/>
      <c r="BV214" s="128"/>
      <c r="BW214" s="128"/>
      <c r="BX214" s="128"/>
      <c r="BY214" s="128"/>
      <c r="BZ214" s="128"/>
      <c r="CA214" s="128"/>
      <c r="CB214" s="128"/>
      <c r="CC214" s="128"/>
      <c r="CD214" s="128"/>
      <c r="CE214" s="128"/>
      <c r="CF214" s="128"/>
      <c r="CG214" s="128"/>
      <c r="CH214" s="128"/>
      <c r="CI214" s="128"/>
      <c r="CJ214" s="128"/>
      <c r="CK214" s="128"/>
      <c r="CL214" s="128"/>
      <c r="CM214" s="128"/>
      <c r="CN214" s="128"/>
      <c r="CO214" s="128"/>
      <c r="CP214" s="128"/>
      <c r="CQ214" s="128"/>
      <c r="CR214" s="128"/>
      <c r="CS214" s="128"/>
      <c r="CT214" s="128"/>
      <c r="CU214" s="128"/>
      <c r="CV214" s="128"/>
      <c r="CW214" s="128"/>
      <c r="CX214" s="128"/>
      <c r="CY214" s="128"/>
      <c r="CZ214" s="128"/>
      <c r="DA214" s="128"/>
      <c r="DB214" s="128"/>
      <c r="DC214" s="128"/>
      <c r="DD214" s="128"/>
      <c r="DE214" s="128"/>
      <c r="DF214" s="128"/>
      <c r="DG214" s="128"/>
      <c r="DH214" s="128"/>
      <c r="DI214" s="128"/>
      <c r="DJ214" s="128"/>
      <c r="DK214" s="128"/>
      <c r="DL214" s="128"/>
      <c r="DM214" s="128"/>
      <c r="DN214" s="128"/>
      <c r="DO214" s="128"/>
      <c r="DP214" s="128"/>
      <c r="DQ214" s="128"/>
    </row>
    <row r="215" spans="1:10" s="32" customFormat="1" ht="33" customHeight="1">
      <c r="A215" s="122" t="s">
        <v>287</v>
      </c>
      <c r="B215" s="59"/>
      <c r="C215" s="59"/>
      <c r="D215" s="59"/>
      <c r="E215" s="78"/>
      <c r="F215" s="74" t="s">
        <v>230</v>
      </c>
      <c r="G215" s="74" t="s">
        <v>231</v>
      </c>
      <c r="H215" s="39"/>
      <c r="I215" s="40"/>
      <c r="J215" s="33"/>
    </row>
    <row r="216" spans="1:10" s="32" customFormat="1" ht="20.25" customHeight="1">
      <c r="A216" s="129" t="s">
        <v>288</v>
      </c>
      <c r="B216" s="59"/>
      <c r="C216" s="59"/>
      <c r="D216" s="59"/>
      <c r="E216" s="78"/>
      <c r="F216" s="97">
        <v>187498000</v>
      </c>
      <c r="G216" s="97">
        <v>250000000</v>
      </c>
      <c r="H216" s="39"/>
      <c r="I216" s="40"/>
      <c r="J216" s="33"/>
    </row>
    <row r="217" spans="1:10" s="32" customFormat="1" ht="18" customHeight="1">
      <c r="A217" s="129" t="s">
        <v>289</v>
      </c>
      <c r="B217" s="59"/>
      <c r="C217" s="59"/>
      <c r="D217" s="59"/>
      <c r="E217" s="78"/>
      <c r="F217" s="130"/>
      <c r="G217" s="130"/>
      <c r="I217" s="40"/>
      <c r="J217" s="33"/>
    </row>
    <row r="218" spans="1:10" s="32" customFormat="1" ht="18" customHeight="1">
      <c r="A218" s="123" t="s">
        <v>290</v>
      </c>
      <c r="B218" s="59"/>
      <c r="C218" s="59"/>
      <c r="D218" s="59"/>
      <c r="E218" s="78"/>
      <c r="F218" s="130">
        <v>222750000</v>
      </c>
      <c r="G218" s="97">
        <v>297000000</v>
      </c>
      <c r="H218" s="39"/>
      <c r="I218" s="40"/>
      <c r="J218" s="33"/>
    </row>
    <row r="219" spans="1:10" s="32" customFormat="1" ht="18" customHeight="1">
      <c r="A219" s="123" t="s">
        <v>291</v>
      </c>
      <c r="B219" s="59"/>
      <c r="C219" s="59"/>
      <c r="D219" s="59"/>
      <c r="E219" s="78"/>
      <c r="F219" s="130">
        <v>587520000</v>
      </c>
      <c r="G219" s="97">
        <v>783360000</v>
      </c>
      <c r="H219" s="39"/>
      <c r="I219" s="40"/>
      <c r="J219" s="33"/>
    </row>
    <row r="220" spans="1:10" s="32" customFormat="1" ht="18" customHeight="1">
      <c r="A220" s="123" t="s">
        <v>292</v>
      </c>
      <c r="B220" s="59"/>
      <c r="C220" s="59"/>
      <c r="D220" s="59"/>
      <c r="E220" s="78"/>
      <c r="F220" s="130">
        <v>450875168</v>
      </c>
      <c r="G220" s="97">
        <v>589232995</v>
      </c>
      <c r="H220" s="39"/>
      <c r="I220" s="40"/>
      <c r="J220" s="33"/>
    </row>
    <row r="221" spans="1:10" s="32" customFormat="1" ht="18" customHeight="1">
      <c r="A221" s="122"/>
      <c r="B221" s="59"/>
      <c r="C221" s="59"/>
      <c r="D221" s="59"/>
      <c r="E221" s="78" t="s">
        <v>235</v>
      </c>
      <c r="F221" s="127">
        <f>SUM(F216:F220)</f>
        <v>1448643168</v>
      </c>
      <c r="G221" s="127">
        <f>SUM(G216:G220)</f>
        <v>1919592995</v>
      </c>
      <c r="H221" s="77"/>
      <c r="I221" s="40"/>
      <c r="J221" s="33"/>
    </row>
    <row r="222" spans="1:10" s="32" customFormat="1" ht="45" customHeight="1">
      <c r="A222" s="374" t="s">
        <v>293</v>
      </c>
      <c r="B222" s="374"/>
      <c r="C222" s="374"/>
      <c r="D222" s="374"/>
      <c r="E222" s="374"/>
      <c r="F222" s="374"/>
      <c r="G222" s="374"/>
      <c r="H222" s="77"/>
      <c r="I222" s="40"/>
      <c r="J222" s="33"/>
    </row>
    <row r="223" spans="1:10" s="32" customFormat="1" ht="18" customHeight="1">
      <c r="A223" s="374" t="s">
        <v>294</v>
      </c>
      <c r="B223" s="374"/>
      <c r="C223" s="374"/>
      <c r="D223" s="374"/>
      <c r="E223" s="374"/>
      <c r="F223" s="374"/>
      <c r="G223" s="374"/>
      <c r="H223" s="77"/>
      <c r="I223" s="40"/>
      <c r="J223" s="33"/>
    </row>
    <row r="224" spans="1:10" s="32" customFormat="1" ht="45" customHeight="1">
      <c r="A224" s="374" t="s">
        <v>295</v>
      </c>
      <c r="B224" s="374"/>
      <c r="C224" s="374"/>
      <c r="D224" s="374"/>
      <c r="E224" s="374"/>
      <c r="F224" s="374"/>
      <c r="G224" s="374"/>
      <c r="H224" s="77"/>
      <c r="I224" s="40"/>
      <c r="J224" s="33"/>
    </row>
    <row r="225" spans="1:10" s="32" customFormat="1" ht="18" customHeight="1">
      <c r="A225" s="374" t="s">
        <v>294</v>
      </c>
      <c r="B225" s="374"/>
      <c r="C225" s="374"/>
      <c r="D225" s="374"/>
      <c r="E225" s="374"/>
      <c r="F225" s="374"/>
      <c r="G225" s="374"/>
      <c r="H225" s="77"/>
      <c r="I225" s="40"/>
      <c r="J225" s="33"/>
    </row>
    <row r="226" spans="1:10" s="32" customFormat="1" ht="94.5" customHeight="1">
      <c r="A226" s="374" t="s">
        <v>296</v>
      </c>
      <c r="B226" s="374"/>
      <c r="C226" s="374"/>
      <c r="D226" s="374"/>
      <c r="E226" s="374"/>
      <c r="F226" s="374"/>
      <c r="G226" s="374"/>
      <c r="H226" s="77"/>
      <c r="I226" s="40"/>
      <c r="J226" s="33"/>
    </row>
    <row r="227" spans="1:10" s="32" customFormat="1" ht="51.75" customHeight="1">
      <c r="A227" s="374" t="s">
        <v>297</v>
      </c>
      <c r="B227" s="374"/>
      <c r="C227" s="374"/>
      <c r="D227" s="374"/>
      <c r="E227" s="374"/>
      <c r="F227" s="374"/>
      <c r="G227" s="374"/>
      <c r="H227" s="77"/>
      <c r="I227" s="40"/>
      <c r="J227" s="33"/>
    </row>
    <row r="228" spans="1:10" s="32" customFormat="1" ht="33" customHeight="1">
      <c r="A228" s="131" t="s">
        <v>298</v>
      </c>
      <c r="B228" s="132"/>
      <c r="C228" s="132"/>
      <c r="D228" s="132"/>
      <c r="E228" s="132"/>
      <c r="F228" s="74" t="s">
        <v>230</v>
      </c>
      <c r="G228" s="74" t="s">
        <v>231</v>
      </c>
      <c r="H228" s="77"/>
      <c r="I228" s="40"/>
      <c r="J228" s="33"/>
    </row>
    <row r="229" spans="1:10" s="32" customFormat="1" ht="18" customHeight="1">
      <c r="A229" s="59" t="s">
        <v>299</v>
      </c>
      <c r="B229" s="59"/>
      <c r="C229" s="59"/>
      <c r="D229" s="59"/>
      <c r="E229" s="80"/>
      <c r="F229" s="81">
        <f>'[2]BCD TK'!I46</f>
        <v>7538621506</v>
      </c>
      <c r="G229" s="81">
        <f>'[2]BCD TK'!E46</f>
        <v>8956052124</v>
      </c>
      <c r="H229" s="39"/>
      <c r="I229" s="40"/>
      <c r="J229" s="33"/>
    </row>
    <row r="230" spans="1:10" s="32" customFormat="1" ht="18" customHeight="1">
      <c r="A230" s="133" t="s">
        <v>300</v>
      </c>
      <c r="B230" s="59"/>
      <c r="C230" s="59"/>
      <c r="D230" s="59"/>
      <c r="E230" s="80"/>
      <c r="F230" s="81">
        <f>'[2]BCD TK'!I47</f>
        <v>379667000</v>
      </c>
      <c r="G230" s="81">
        <f>'[2]BCD TK'!E47</f>
        <v>485289000</v>
      </c>
      <c r="H230" s="39"/>
      <c r="I230" s="40"/>
      <c r="J230" s="33"/>
    </row>
    <row r="231" spans="1:10" s="32" customFormat="1" ht="18" customHeight="1">
      <c r="A231" s="133" t="s">
        <v>301</v>
      </c>
      <c r="B231" s="59"/>
      <c r="C231" s="59"/>
      <c r="D231" s="59"/>
      <c r="E231" s="80"/>
      <c r="F231" s="81">
        <f>'[2]BCD TK'!I57</f>
        <v>203909114.7374004</v>
      </c>
      <c r="G231" s="81">
        <f>'[2]BCD TK'!E57</f>
        <v>279773174</v>
      </c>
      <c r="H231" s="39"/>
      <c r="I231" s="40"/>
      <c r="J231" s="33"/>
    </row>
    <row r="232" spans="1:10" s="32" customFormat="1" ht="18" customHeight="1">
      <c r="A232" s="133" t="s">
        <v>302</v>
      </c>
      <c r="B232" s="59"/>
      <c r="C232" s="59"/>
      <c r="D232" s="59"/>
      <c r="E232" s="80"/>
      <c r="F232" s="81">
        <f>'[2]BCD TK'!I58</f>
        <v>96396908</v>
      </c>
      <c r="G232" s="81">
        <f>'[2]BCD TK'!E58</f>
        <v>96396908</v>
      </c>
      <c r="H232" s="39"/>
      <c r="I232" s="40"/>
      <c r="J232" s="33"/>
    </row>
    <row r="233" spans="1:10" s="32" customFormat="1" ht="18" customHeight="1">
      <c r="A233" s="73"/>
      <c r="B233" s="59"/>
      <c r="C233" s="59"/>
      <c r="D233" s="59"/>
      <c r="E233" s="78" t="s">
        <v>235</v>
      </c>
      <c r="F233" s="134">
        <f>SUM(F229:F232)</f>
        <v>8218594528.7374</v>
      </c>
      <c r="G233" s="134">
        <f>SUM(G229:G232)</f>
        <v>9817511206</v>
      </c>
      <c r="H233" s="77"/>
      <c r="I233" s="40"/>
      <c r="J233" s="33"/>
    </row>
    <row r="234" spans="1:10" s="32" customFormat="1" ht="18" customHeight="1">
      <c r="A234" s="73"/>
      <c r="B234" s="59"/>
      <c r="C234" s="59"/>
      <c r="D234" s="59"/>
      <c r="E234" s="78"/>
      <c r="F234" s="135"/>
      <c r="G234" s="135"/>
      <c r="H234" s="77"/>
      <c r="I234" s="40"/>
      <c r="J234" s="33"/>
    </row>
    <row r="235" spans="1:10" s="32" customFormat="1" ht="32.25" customHeight="1">
      <c r="A235" s="73" t="s">
        <v>303</v>
      </c>
      <c r="B235" s="59"/>
      <c r="C235" s="59"/>
      <c r="D235" s="59"/>
      <c r="E235" s="78"/>
      <c r="F235" s="74" t="s">
        <v>230</v>
      </c>
      <c r="G235" s="74" t="s">
        <v>231</v>
      </c>
      <c r="H235" s="39"/>
      <c r="I235" s="40"/>
      <c r="J235" s="33"/>
    </row>
    <row r="236" spans="1:10" s="32" customFormat="1" ht="18" customHeight="1">
      <c r="A236" s="59" t="s">
        <v>304</v>
      </c>
      <c r="B236" s="59"/>
      <c r="C236" s="59"/>
      <c r="D236" s="59"/>
      <c r="E236" s="78"/>
      <c r="F236" s="76">
        <f>'[2]BCD TK'!I50</f>
        <v>1166578122.4</v>
      </c>
      <c r="G236" s="76">
        <f>'[2]BCD TK'!E50</f>
        <v>1011914782</v>
      </c>
      <c r="H236" s="39"/>
      <c r="I236" s="40"/>
      <c r="J236" s="33"/>
    </row>
    <row r="237" spans="1:10" s="32" customFormat="1" ht="18" customHeight="1">
      <c r="A237" s="59" t="s">
        <v>305</v>
      </c>
      <c r="B237" s="59"/>
      <c r="C237" s="59"/>
      <c r="D237" s="59"/>
      <c r="E237" s="78"/>
      <c r="F237" s="76">
        <f>'[2]BCD TK'!I53</f>
        <v>1907924042</v>
      </c>
      <c r="G237" s="76">
        <f>'[2]BCD TK'!E53</f>
        <v>2062914389</v>
      </c>
      <c r="H237" s="39"/>
      <c r="I237" s="40"/>
      <c r="J237" s="33"/>
    </row>
    <row r="238" spans="1:10" s="32" customFormat="1" ht="18" customHeight="1">
      <c r="A238" s="59" t="s">
        <v>306</v>
      </c>
      <c r="B238" s="59"/>
      <c r="C238" s="59"/>
      <c r="D238" s="59"/>
      <c r="E238" s="78"/>
      <c r="F238" s="76">
        <f>'[2]BCD TK'!I54</f>
        <v>466016884.5918269</v>
      </c>
      <c r="G238" s="76">
        <f>'[2]BCD TK'!E54</f>
        <v>450288634</v>
      </c>
      <c r="H238" s="39"/>
      <c r="I238" s="40"/>
      <c r="J238" s="33"/>
    </row>
    <row r="239" spans="1:10" s="32" customFormat="1" ht="18" customHeight="1">
      <c r="A239" s="59" t="s">
        <v>307</v>
      </c>
      <c r="B239" s="59"/>
      <c r="C239" s="59"/>
      <c r="D239" s="59"/>
      <c r="E239" s="78"/>
      <c r="F239" s="76">
        <f>'[2]BCD TK'!I55</f>
        <v>0</v>
      </c>
      <c r="G239" s="76">
        <f>'[2]BCD TK'!E55</f>
        <v>0</v>
      </c>
      <c r="H239" s="39"/>
      <c r="I239" s="40"/>
      <c r="J239" s="33"/>
    </row>
    <row r="240" spans="1:10" s="32" customFormat="1" ht="18" customHeight="1">
      <c r="A240" s="59"/>
      <c r="B240" s="59"/>
      <c r="C240" s="59"/>
      <c r="D240" s="59"/>
      <c r="E240" s="78" t="s">
        <v>235</v>
      </c>
      <c r="F240" s="117">
        <f>SUM(F236:F239)</f>
        <v>3540519048.991827</v>
      </c>
      <c r="G240" s="117">
        <f>SUM(G236:G239)</f>
        <v>3525117805</v>
      </c>
      <c r="H240" s="39"/>
      <c r="I240" s="40"/>
      <c r="J240" s="33"/>
    </row>
    <row r="241" spans="2:10" s="32" customFormat="1" ht="18" customHeight="1">
      <c r="B241" s="59"/>
      <c r="C241" s="59"/>
      <c r="D241" s="59"/>
      <c r="E241" s="80"/>
      <c r="F241" s="136"/>
      <c r="G241" s="136"/>
      <c r="H241" s="39"/>
      <c r="I241" s="40"/>
      <c r="J241" s="33"/>
    </row>
    <row r="242" spans="1:10" s="32" customFormat="1" ht="31.5" customHeight="1">
      <c r="A242" s="122" t="s">
        <v>308</v>
      </c>
      <c r="B242" s="59"/>
      <c r="C242" s="59"/>
      <c r="D242" s="59"/>
      <c r="E242" s="80"/>
      <c r="F242" s="74" t="s">
        <v>230</v>
      </c>
      <c r="G242" s="74" t="s">
        <v>231</v>
      </c>
      <c r="H242" s="39"/>
      <c r="I242" s="40"/>
      <c r="J242" s="33"/>
    </row>
    <row r="243" spans="1:10" s="32" customFormat="1" ht="18" customHeight="1">
      <c r="A243" s="137" t="s">
        <v>309</v>
      </c>
      <c r="B243" s="59"/>
      <c r="C243" s="59"/>
      <c r="D243" s="59"/>
      <c r="E243" s="80"/>
      <c r="F243" s="81">
        <f>'[2]BCD TK'!I62</f>
        <v>247788265.68</v>
      </c>
      <c r="G243" s="81">
        <f>'[2]BCD TK'!E62</f>
        <v>152055584</v>
      </c>
      <c r="H243" s="39"/>
      <c r="I243" s="40"/>
      <c r="J243" s="33"/>
    </row>
    <row r="244" spans="1:10" s="32" customFormat="1" ht="18" customHeight="1">
      <c r="A244" s="123" t="s">
        <v>310</v>
      </c>
      <c r="B244" s="59"/>
      <c r="C244" s="59"/>
      <c r="D244" s="59"/>
      <c r="E244" s="80"/>
      <c r="F244" s="81">
        <f>'[2]BCD TK'!I63</f>
        <v>16476405.120000001</v>
      </c>
      <c r="G244" s="81">
        <f>'[2]BCD TK'!E63</f>
        <v>0</v>
      </c>
      <c r="H244" s="39"/>
      <c r="I244" s="40"/>
      <c r="J244" s="33"/>
    </row>
    <row r="245" spans="1:10" s="32" customFormat="1" ht="18" customHeight="1">
      <c r="A245" s="137" t="s">
        <v>311</v>
      </c>
      <c r="B245" s="59"/>
      <c r="C245" s="59"/>
      <c r="D245" s="59"/>
      <c r="E245" s="80"/>
      <c r="F245" s="81">
        <f>'[2]BCD TK'!I61</f>
        <v>22459146</v>
      </c>
      <c r="G245" s="81">
        <f>'[2]BCD TK'!E61</f>
        <v>19225146</v>
      </c>
      <c r="H245" s="39"/>
      <c r="I245" s="40"/>
      <c r="J245" s="33"/>
    </row>
    <row r="246" spans="1:10" s="32" customFormat="1" ht="18" customHeight="1">
      <c r="A246" s="137" t="s">
        <v>312</v>
      </c>
      <c r="B246" s="59"/>
      <c r="C246" s="59"/>
      <c r="D246" s="59"/>
      <c r="E246" s="80"/>
      <c r="F246" s="81">
        <f>'[2]BCD TK'!I64</f>
        <v>10981665.04</v>
      </c>
      <c r="G246" s="81">
        <f>'[2]BCD TK'!E64</f>
        <v>11735374</v>
      </c>
      <c r="H246" s="39"/>
      <c r="I246" s="40"/>
      <c r="J246" s="33"/>
    </row>
    <row r="247" spans="1:10" s="32" customFormat="1" ht="18" customHeight="1">
      <c r="A247" s="137" t="s">
        <v>313</v>
      </c>
      <c r="B247" s="59"/>
      <c r="C247" s="59"/>
      <c r="D247" s="59"/>
      <c r="E247" s="80"/>
      <c r="F247" s="81">
        <f>'[2]BCD TK'!I65</f>
        <v>2108778824</v>
      </c>
      <c r="G247" s="81">
        <f>'[2]BCD TK'!E65</f>
        <v>2156794490</v>
      </c>
      <c r="H247" s="39"/>
      <c r="I247" s="40"/>
      <c r="J247" s="33"/>
    </row>
    <row r="248" spans="1:10" s="32" customFormat="1" ht="18" customHeight="1">
      <c r="A248" s="137" t="s">
        <v>314</v>
      </c>
      <c r="B248" s="59"/>
      <c r="C248" s="59"/>
      <c r="D248" s="59"/>
      <c r="E248" s="80"/>
      <c r="F248" s="81">
        <f>'[2]BCD TK'!I66</f>
        <v>17713280</v>
      </c>
      <c r="G248" s="81">
        <f>'[2]BCD TK'!E66</f>
        <v>14940200</v>
      </c>
      <c r="H248" s="39"/>
      <c r="I248" s="40"/>
      <c r="J248" s="33"/>
    </row>
    <row r="249" spans="1:10" s="32" customFormat="1" ht="18" customHeight="1">
      <c r="A249" s="138"/>
      <c r="B249" s="59"/>
      <c r="C249" s="59"/>
      <c r="D249" s="59"/>
      <c r="E249" s="78" t="s">
        <v>235</v>
      </c>
      <c r="F249" s="134">
        <f>SUM(F243:F248)</f>
        <v>2424197585.84</v>
      </c>
      <c r="G249" s="134">
        <f>SUM(G243:G248)</f>
        <v>2354750794</v>
      </c>
      <c r="H249" s="139"/>
      <c r="I249" s="40"/>
      <c r="J249" s="33"/>
    </row>
    <row r="250" spans="1:10" s="32" customFormat="1" ht="18" customHeight="1" hidden="1">
      <c r="A250" s="122" t="s">
        <v>315</v>
      </c>
      <c r="B250" s="59"/>
      <c r="C250" s="59"/>
      <c r="D250" s="59"/>
      <c r="E250" s="78"/>
      <c r="F250" s="81"/>
      <c r="G250" s="81"/>
      <c r="H250" s="39"/>
      <c r="I250" s="40"/>
      <c r="J250" s="33"/>
    </row>
    <row r="251" spans="1:10" s="32" customFormat="1" ht="30" customHeight="1" hidden="1">
      <c r="A251" s="73" t="s">
        <v>316</v>
      </c>
      <c r="B251" s="59"/>
      <c r="C251" s="59"/>
      <c r="D251" s="59"/>
      <c r="E251" s="78"/>
      <c r="F251" s="74" t="s">
        <v>230</v>
      </c>
      <c r="G251" s="74" t="s">
        <v>231</v>
      </c>
      <c r="H251" s="39"/>
      <c r="I251" s="40"/>
      <c r="J251" s="33"/>
    </row>
    <row r="252" spans="1:12" s="32" customFormat="1" ht="18" customHeight="1" hidden="1">
      <c r="A252" s="140" t="s">
        <v>289</v>
      </c>
      <c r="B252" s="59"/>
      <c r="C252" s="59"/>
      <c r="D252" s="59"/>
      <c r="E252" s="78"/>
      <c r="F252" s="141"/>
      <c r="G252" s="124"/>
      <c r="H252" s="142"/>
      <c r="I252" s="143"/>
      <c r="J252" s="143"/>
      <c r="K252" s="143"/>
      <c r="L252" s="144"/>
    </row>
    <row r="253" spans="1:12" s="32" customFormat="1" ht="18" customHeight="1" hidden="1">
      <c r="A253" s="133" t="s">
        <v>290</v>
      </c>
      <c r="B253" s="59"/>
      <c r="C253" s="59"/>
      <c r="D253" s="59"/>
      <c r="E253" s="78"/>
      <c r="F253" s="124">
        <v>321770000</v>
      </c>
      <c r="G253" s="124">
        <v>396020000</v>
      </c>
      <c r="H253" s="142"/>
      <c r="I253" s="143"/>
      <c r="J253" s="143"/>
      <c r="K253" s="143"/>
      <c r="L253" s="144"/>
    </row>
    <row r="254" spans="1:12" s="32" customFormat="1" ht="18" customHeight="1" hidden="1">
      <c r="A254" s="133" t="s">
        <v>291</v>
      </c>
      <c r="B254" s="59"/>
      <c r="C254" s="59"/>
      <c r="D254" s="59"/>
      <c r="E254" s="78"/>
      <c r="F254" s="124">
        <v>1109760000</v>
      </c>
      <c r="G254" s="124">
        <v>1305600000</v>
      </c>
      <c r="H254" s="142"/>
      <c r="I254" s="143"/>
      <c r="J254" s="143"/>
      <c r="K254" s="143"/>
      <c r="L254" s="144"/>
    </row>
    <row r="255" spans="1:12" s="32" customFormat="1" ht="18" customHeight="1" hidden="1">
      <c r="A255" s="140" t="s">
        <v>317</v>
      </c>
      <c r="B255" s="59"/>
      <c r="C255" s="59"/>
      <c r="D255" s="59"/>
      <c r="E255" s="78"/>
      <c r="F255" s="141"/>
      <c r="G255" s="124">
        <v>333328000</v>
      </c>
      <c r="H255" s="142"/>
      <c r="I255" s="143"/>
      <c r="J255" s="143"/>
      <c r="K255" s="143"/>
      <c r="L255" s="144"/>
    </row>
    <row r="256" spans="1:12" s="32" customFormat="1" ht="18" customHeight="1" hidden="1">
      <c r="A256" s="145"/>
      <c r="B256" s="59"/>
      <c r="C256" s="59"/>
      <c r="D256" s="59"/>
      <c r="E256" s="146" t="s">
        <v>235</v>
      </c>
      <c r="F256" s="134">
        <f>SUM(F252:F255)</f>
        <v>1431530000</v>
      </c>
      <c r="G256" s="134">
        <f>SUM(G252:G255)</f>
        <v>2034948000</v>
      </c>
      <c r="H256" s="147"/>
      <c r="I256" s="143"/>
      <c r="J256" s="143"/>
      <c r="K256" s="143"/>
      <c r="L256" s="148"/>
    </row>
    <row r="257" spans="1:12" s="32" customFormat="1" ht="9" customHeight="1">
      <c r="A257" s="145"/>
      <c r="B257" s="59"/>
      <c r="C257" s="59"/>
      <c r="D257" s="59"/>
      <c r="E257" s="146"/>
      <c r="F257" s="135"/>
      <c r="G257" s="135"/>
      <c r="H257" s="149"/>
      <c r="I257" s="143"/>
      <c r="J257" s="143"/>
      <c r="K257" s="143"/>
      <c r="L257" s="148"/>
    </row>
    <row r="258" spans="1:12" s="32" customFormat="1" ht="48" customHeight="1" hidden="1">
      <c r="A258" s="374" t="s">
        <v>293</v>
      </c>
      <c r="B258" s="374"/>
      <c r="C258" s="374"/>
      <c r="D258" s="374"/>
      <c r="E258" s="374"/>
      <c r="F258" s="374"/>
      <c r="G258" s="374"/>
      <c r="H258" s="147"/>
      <c r="I258" s="143"/>
      <c r="J258" s="143"/>
      <c r="K258" s="143"/>
      <c r="L258" s="148"/>
    </row>
    <row r="259" spans="1:12" s="32" customFormat="1" ht="18" customHeight="1" hidden="1">
      <c r="A259" s="374" t="s">
        <v>294</v>
      </c>
      <c r="B259" s="374"/>
      <c r="C259" s="374"/>
      <c r="D259" s="374"/>
      <c r="E259" s="374"/>
      <c r="F259" s="374"/>
      <c r="G259" s="374"/>
      <c r="H259" s="149"/>
      <c r="I259" s="143"/>
      <c r="J259" s="143"/>
      <c r="K259" s="143"/>
      <c r="L259" s="148"/>
    </row>
    <row r="260" spans="1:12" s="32" customFormat="1" ht="47.25" customHeight="1" hidden="1">
      <c r="A260" s="374" t="s">
        <v>295</v>
      </c>
      <c r="B260" s="374"/>
      <c r="C260" s="374"/>
      <c r="D260" s="374"/>
      <c r="E260" s="374"/>
      <c r="F260" s="374"/>
      <c r="G260" s="374"/>
      <c r="H260" s="149"/>
      <c r="I260" s="143"/>
      <c r="J260" s="143"/>
      <c r="K260" s="143"/>
      <c r="L260" s="148"/>
    </row>
    <row r="261" spans="1:12" s="32" customFormat="1" ht="18" customHeight="1" hidden="1">
      <c r="A261" s="374" t="s">
        <v>294</v>
      </c>
      <c r="B261" s="374"/>
      <c r="C261" s="374"/>
      <c r="D261" s="374"/>
      <c r="E261" s="374"/>
      <c r="F261" s="374"/>
      <c r="G261" s="374"/>
      <c r="H261" s="149"/>
      <c r="I261" s="143"/>
      <c r="J261" s="143"/>
      <c r="K261" s="143"/>
      <c r="L261" s="148"/>
    </row>
    <row r="262" spans="1:12" s="32" customFormat="1" ht="90" customHeight="1" hidden="1">
      <c r="A262" s="374" t="s">
        <v>296</v>
      </c>
      <c r="B262" s="374"/>
      <c r="C262" s="374"/>
      <c r="D262" s="374"/>
      <c r="E262" s="374"/>
      <c r="F262" s="374"/>
      <c r="G262" s="374"/>
      <c r="H262" s="149"/>
      <c r="I262" s="143"/>
      <c r="J262" s="143"/>
      <c r="K262" s="143"/>
      <c r="L262" s="148"/>
    </row>
    <row r="263" spans="1:12" s="32" customFormat="1" ht="51" customHeight="1" hidden="1">
      <c r="A263" s="374" t="s">
        <v>297</v>
      </c>
      <c r="B263" s="374"/>
      <c r="C263" s="374"/>
      <c r="D263" s="374"/>
      <c r="E263" s="374"/>
      <c r="F263" s="374"/>
      <c r="G263" s="374"/>
      <c r="H263" s="149"/>
      <c r="I263" s="143"/>
      <c r="J263" s="143"/>
      <c r="K263" s="143"/>
      <c r="L263" s="148"/>
    </row>
    <row r="264" spans="1:12" s="32" customFormat="1" ht="9" customHeight="1">
      <c r="A264" s="145"/>
      <c r="B264" s="59"/>
      <c r="C264" s="59"/>
      <c r="D264" s="59"/>
      <c r="E264" s="146"/>
      <c r="F264" s="135"/>
      <c r="G264" s="135"/>
      <c r="H264" s="149"/>
      <c r="I264" s="143"/>
      <c r="J264" s="143"/>
      <c r="K264" s="143"/>
      <c r="L264" s="148"/>
    </row>
    <row r="265" spans="1:10" s="32" customFormat="1" ht="18" customHeight="1">
      <c r="A265" s="73" t="s">
        <v>318</v>
      </c>
      <c r="B265" s="59"/>
      <c r="C265" s="59"/>
      <c r="D265" s="59"/>
      <c r="E265" s="78"/>
      <c r="F265" s="150"/>
      <c r="G265" s="150"/>
      <c r="H265" s="39"/>
      <c r="I265" s="40"/>
      <c r="J265" s="33"/>
    </row>
    <row r="266" spans="1:7" s="32" customFormat="1" ht="29.25" customHeight="1">
      <c r="A266" s="123"/>
      <c r="B266" s="59"/>
      <c r="C266" s="151" t="s">
        <v>319</v>
      </c>
      <c r="D266" s="152"/>
      <c r="E266" s="153" t="s">
        <v>320</v>
      </c>
      <c r="F266" s="154" t="s">
        <v>321</v>
      </c>
      <c r="G266" s="154" t="s">
        <v>322</v>
      </c>
    </row>
    <row r="267" spans="1:9" s="32" customFormat="1" ht="18" customHeight="1">
      <c r="A267" s="122" t="s">
        <v>323</v>
      </c>
      <c r="B267" s="59"/>
      <c r="C267" s="135">
        <v>55000000000</v>
      </c>
      <c r="D267" s="73"/>
      <c r="E267" s="155">
        <f>'[2]BCD KETOAN'!D75</f>
        <v>180000000</v>
      </c>
      <c r="F267" s="135">
        <f>'[2]BCD KETOAN'!E74</f>
        <v>1451755335</v>
      </c>
      <c r="G267" s="156">
        <f>C267+F267+E267</f>
        <v>56631755335</v>
      </c>
      <c r="I267" s="157"/>
    </row>
    <row r="268" spans="1:8" s="32" customFormat="1" ht="18" customHeight="1">
      <c r="A268" s="122" t="s">
        <v>324</v>
      </c>
      <c r="B268" s="59"/>
      <c r="C268" s="134">
        <f>C267</f>
        <v>55000000000</v>
      </c>
      <c r="D268" s="134">
        <f>D267</f>
        <v>0</v>
      </c>
      <c r="E268" s="134">
        <f>E267</f>
        <v>180000000</v>
      </c>
      <c r="F268" s="158">
        <f>'[2]BCD KETOAN'!D74</f>
        <v>1676971647.3637295</v>
      </c>
      <c r="G268" s="159">
        <f>C268+F268+E268</f>
        <v>56856971647.36373</v>
      </c>
      <c r="H268" s="160"/>
    </row>
    <row r="269" spans="1:10" s="32" customFormat="1" ht="18" customHeight="1">
      <c r="A269" s="73"/>
      <c r="B269" s="59"/>
      <c r="C269" s="59"/>
      <c r="D269" s="59"/>
      <c r="E269" s="78"/>
      <c r="F269" s="150"/>
      <c r="G269" s="150"/>
      <c r="H269" s="39"/>
      <c r="I269" s="40"/>
      <c r="J269" s="40"/>
    </row>
    <row r="270" spans="1:10" s="32" customFormat="1" ht="18" customHeight="1">
      <c r="A270" s="123"/>
      <c r="B270" s="59"/>
      <c r="C270" s="161"/>
      <c r="D270" s="116"/>
      <c r="E270" s="375" t="s">
        <v>325</v>
      </c>
      <c r="F270" s="375"/>
      <c r="G270" s="376" t="s">
        <v>326</v>
      </c>
      <c r="H270" s="39"/>
      <c r="I270" s="40"/>
      <c r="J270" s="33"/>
    </row>
    <row r="271" spans="1:10" s="32" customFormat="1" ht="18" customHeight="1">
      <c r="A271" s="122" t="s">
        <v>327</v>
      </c>
      <c r="B271" s="59"/>
      <c r="C271" s="161"/>
      <c r="D271" s="116"/>
      <c r="E271" s="375" t="s">
        <v>324</v>
      </c>
      <c r="F271" s="375"/>
      <c r="G271" s="376"/>
      <c r="H271" s="39"/>
      <c r="I271" s="40"/>
      <c r="J271" s="33"/>
    </row>
    <row r="272" spans="1:10" s="32" customFormat="1" ht="18" customHeight="1">
      <c r="A272" s="162" t="s">
        <v>328</v>
      </c>
      <c r="B272" s="59"/>
      <c r="C272" s="163"/>
      <c r="D272" s="116"/>
      <c r="E272" s="164"/>
      <c r="F272" s="163">
        <v>40000000000</v>
      </c>
      <c r="G272" s="165">
        <v>0.7275</v>
      </c>
      <c r="H272" s="39"/>
      <c r="I272" s="40"/>
      <c r="J272" s="33"/>
    </row>
    <row r="273" spans="1:10" s="32" customFormat="1" ht="18" customHeight="1">
      <c r="A273" s="123" t="s">
        <v>329</v>
      </c>
      <c r="B273" s="59"/>
      <c r="C273" s="163"/>
      <c r="D273" s="116"/>
      <c r="E273" s="164"/>
      <c r="F273" s="166">
        <v>15000000000</v>
      </c>
      <c r="G273" s="165">
        <v>0.2725</v>
      </c>
      <c r="H273" s="39"/>
      <c r="I273" s="40"/>
      <c r="J273" s="33"/>
    </row>
    <row r="274" spans="1:10" s="32" customFormat="1" ht="18" customHeight="1">
      <c r="A274" s="122" t="s">
        <v>330</v>
      </c>
      <c r="B274" s="59"/>
      <c r="C274" s="167"/>
      <c r="D274" s="116"/>
      <c r="E274" s="164"/>
      <c r="F274" s="126">
        <v>0</v>
      </c>
      <c r="G274" s="165">
        <v>0</v>
      </c>
      <c r="H274" s="39"/>
      <c r="I274" s="40"/>
      <c r="J274" s="33"/>
    </row>
    <row r="275" spans="1:10" s="32" customFormat="1" ht="18" customHeight="1">
      <c r="A275" s="122" t="s">
        <v>329</v>
      </c>
      <c r="B275" s="59"/>
      <c r="C275" s="167"/>
      <c r="D275" s="116"/>
      <c r="E275" s="164"/>
      <c r="F275" s="126">
        <v>0</v>
      </c>
      <c r="G275" s="165">
        <v>0</v>
      </c>
      <c r="H275" s="39"/>
      <c r="I275" s="40"/>
      <c r="J275" s="33"/>
    </row>
    <row r="276" spans="1:10" s="32" customFormat="1" ht="18" customHeight="1">
      <c r="A276" s="122" t="s">
        <v>331</v>
      </c>
      <c r="B276" s="73"/>
      <c r="C276" s="150"/>
      <c r="D276" s="115"/>
      <c r="E276" s="168"/>
      <c r="F276" s="135">
        <v>0</v>
      </c>
      <c r="G276" s="165">
        <v>0</v>
      </c>
      <c r="H276" s="39"/>
      <c r="I276" s="40"/>
      <c r="J276" s="33"/>
    </row>
    <row r="277" spans="1:10" s="32" customFormat="1" ht="18" customHeight="1">
      <c r="A277" s="123"/>
      <c r="B277" s="59"/>
      <c r="C277" s="169"/>
      <c r="D277" s="116"/>
      <c r="E277" s="146" t="s">
        <v>235</v>
      </c>
      <c r="F277" s="170">
        <f>SUM(F272:F276)</f>
        <v>55000000000</v>
      </c>
      <c r="G277" s="171" t="s">
        <v>332</v>
      </c>
      <c r="H277" s="39"/>
      <c r="I277" s="40"/>
      <c r="J277" s="33"/>
    </row>
    <row r="278" spans="1:10" s="32" customFormat="1" ht="18" customHeight="1">
      <c r="A278" s="123"/>
      <c r="B278" s="59"/>
      <c r="C278" s="169"/>
      <c r="D278" s="116"/>
      <c r="E278" s="146"/>
      <c r="F278" s="169"/>
      <c r="G278" s="172"/>
      <c r="H278" s="39"/>
      <c r="I278" s="40"/>
      <c r="J278" s="33"/>
    </row>
    <row r="279" spans="1:11" s="32" customFormat="1" ht="18" customHeight="1">
      <c r="A279" s="73" t="s">
        <v>333</v>
      </c>
      <c r="B279" s="59"/>
      <c r="C279" s="59"/>
      <c r="D279" s="59"/>
      <c r="E279" s="59"/>
      <c r="F279" s="59"/>
      <c r="G279" s="59"/>
      <c r="H279" s="39"/>
      <c r="I279" s="173"/>
      <c r="J279" s="174"/>
      <c r="K279" s="83"/>
    </row>
    <row r="280" spans="1:10" s="32" customFormat="1" ht="32.25" customHeight="1">
      <c r="A280" s="73" t="s">
        <v>334</v>
      </c>
      <c r="B280" s="59"/>
      <c r="C280" s="59"/>
      <c r="D280" s="59"/>
      <c r="E280" s="59"/>
      <c r="F280" s="175" t="s">
        <v>335</v>
      </c>
      <c r="G280" s="175" t="s">
        <v>336</v>
      </c>
      <c r="H280" s="39"/>
      <c r="I280" s="40"/>
      <c r="J280" s="33"/>
    </row>
    <row r="281" spans="1:10" s="32" customFormat="1" ht="18" customHeight="1">
      <c r="A281" s="75" t="s">
        <v>337</v>
      </c>
      <c r="B281" s="59"/>
      <c r="C281" s="59"/>
      <c r="D281" s="59"/>
      <c r="E281" s="59"/>
      <c r="F281" s="81">
        <f>'[2]BCD TK'!F80+'[2]BCD TK'!F81+'[2]BCD TK'!F83</f>
        <v>2708408949</v>
      </c>
      <c r="G281" s="81">
        <v>5020572058</v>
      </c>
      <c r="H281" s="77"/>
      <c r="I281" s="40"/>
      <c r="J281" s="33"/>
    </row>
    <row r="282" spans="1:10" s="32" customFormat="1" ht="18" customHeight="1">
      <c r="A282" s="75" t="s">
        <v>338</v>
      </c>
      <c r="B282" s="59"/>
      <c r="C282" s="59"/>
      <c r="D282" s="59"/>
      <c r="E282" s="59"/>
      <c r="F282" s="81">
        <f>'[2]BCKQKD'!F14-TMBCTC!F281</f>
        <v>836801684</v>
      </c>
      <c r="G282" s="81">
        <v>2820582247</v>
      </c>
      <c r="H282" s="77"/>
      <c r="I282" s="40"/>
      <c r="J282" s="33"/>
    </row>
    <row r="283" spans="1:13" s="32" customFormat="1" ht="18" customHeight="1">
      <c r="A283" s="75"/>
      <c r="B283" s="59"/>
      <c r="C283" s="59"/>
      <c r="D283" s="73"/>
      <c r="E283" s="78" t="s">
        <v>235</v>
      </c>
      <c r="F283" s="117">
        <f>SUM(F281:F282)</f>
        <v>3545210633</v>
      </c>
      <c r="G283" s="117">
        <f>SUM(G281:G282)</f>
        <v>7841154305</v>
      </c>
      <c r="H283" s="176"/>
      <c r="I283" s="177"/>
      <c r="J283" s="178"/>
      <c r="K283" s="83"/>
      <c r="L283" s="83"/>
      <c r="M283" s="83"/>
    </row>
    <row r="284" spans="1:13" s="32" customFormat="1" ht="18" customHeight="1">
      <c r="A284" s="75"/>
      <c r="B284" s="59"/>
      <c r="C284" s="59"/>
      <c r="D284" s="73"/>
      <c r="E284" s="78"/>
      <c r="F284" s="121"/>
      <c r="G284" s="121"/>
      <c r="H284" s="179"/>
      <c r="I284" s="177"/>
      <c r="J284" s="178"/>
      <c r="K284" s="83"/>
      <c r="L284" s="83"/>
      <c r="M284" s="83"/>
    </row>
    <row r="285" spans="1:13" s="32" customFormat="1" ht="29.25" customHeight="1">
      <c r="A285" s="73" t="s">
        <v>339</v>
      </c>
      <c r="B285" s="59"/>
      <c r="C285" s="59"/>
      <c r="D285" s="59"/>
      <c r="E285" s="80"/>
      <c r="F285" s="175" t="s">
        <v>335</v>
      </c>
      <c r="G285" s="175" t="s">
        <v>336</v>
      </c>
      <c r="H285" s="179"/>
      <c r="I285" s="173"/>
      <c r="J285" s="178"/>
      <c r="K285" s="83"/>
      <c r="L285" s="83"/>
      <c r="M285" s="83"/>
    </row>
    <row r="286" spans="1:13" s="32" customFormat="1" ht="18" customHeight="1">
      <c r="A286" s="180" t="s">
        <v>340</v>
      </c>
      <c r="B286" s="59"/>
      <c r="C286" s="59"/>
      <c r="D286" s="59"/>
      <c r="E286" s="80"/>
      <c r="F286" s="76">
        <f>'[2]PS.BD'!E122+'[2]PS.BD'!E124+'[2]PS.BD'!E127+'[2]PS.HCM'!E106+'[2]PS.HN'!G115+'[2]PS.HN'!G117+'[2]PS.HP'!F122+'[2]PS.HP'!F126</f>
        <v>1528861634.6105382</v>
      </c>
      <c r="G286" s="76">
        <v>3010630649</v>
      </c>
      <c r="H286" s="181"/>
      <c r="I286" s="173"/>
      <c r="J286" s="178"/>
      <c r="K286" s="83"/>
      <c r="L286" s="83"/>
      <c r="M286" s="83"/>
    </row>
    <row r="287" spans="1:13" s="32" customFormat="1" ht="18" customHeight="1">
      <c r="A287" s="180" t="s">
        <v>341</v>
      </c>
      <c r="B287" s="59"/>
      <c r="C287" s="59"/>
      <c r="D287" s="59"/>
      <c r="E287" s="80"/>
      <c r="F287" s="76">
        <f>'[2]BCKQKD'!F15-TMBCTC!F286</f>
        <v>73403723.9112308</v>
      </c>
      <c r="G287" s="76">
        <v>2037313894</v>
      </c>
      <c r="H287" s="181"/>
      <c r="I287" s="173"/>
      <c r="J287" s="178"/>
      <c r="K287" s="83"/>
      <c r="L287" s="83"/>
      <c r="M287" s="83"/>
    </row>
    <row r="288" spans="1:13" s="32" customFormat="1" ht="18" customHeight="1">
      <c r="A288" s="182"/>
      <c r="B288" s="59"/>
      <c r="C288" s="59"/>
      <c r="D288" s="59"/>
      <c r="E288" s="78" t="s">
        <v>235</v>
      </c>
      <c r="F288" s="117">
        <f>SUM(F286:F287)</f>
        <v>1602265358.521769</v>
      </c>
      <c r="G288" s="117">
        <f>SUM(G286:G287)</f>
        <v>5047944543</v>
      </c>
      <c r="H288" s="183"/>
      <c r="I288" s="177"/>
      <c r="J288" s="178"/>
      <c r="K288" s="83"/>
      <c r="L288" s="83"/>
      <c r="M288" s="83"/>
    </row>
    <row r="289" spans="1:13" s="32" customFormat="1" ht="30.75" customHeight="1">
      <c r="A289" s="73" t="s">
        <v>342</v>
      </c>
      <c r="B289" s="59"/>
      <c r="C289" s="59"/>
      <c r="D289" s="59"/>
      <c r="E289" s="80"/>
      <c r="F289" s="175" t="s">
        <v>335</v>
      </c>
      <c r="G289" s="175" t="s">
        <v>336</v>
      </c>
      <c r="H289" s="179"/>
      <c r="I289" s="173"/>
      <c r="J289" s="178"/>
      <c r="K289" s="83"/>
      <c r="L289" s="83"/>
      <c r="M289" s="83"/>
    </row>
    <row r="290" spans="1:13" s="32" customFormat="1" ht="18" customHeight="1">
      <c r="A290" s="123" t="s">
        <v>343</v>
      </c>
      <c r="B290" s="59"/>
      <c r="C290" s="59"/>
      <c r="D290" s="59"/>
      <c r="E290" s="80"/>
      <c r="F290" s="76">
        <f>'[2]BCKQKD'!F17</f>
        <v>816877</v>
      </c>
      <c r="G290" s="76">
        <f>'[7]TMBCTC'!$F$290</f>
        <v>6731689.260000036</v>
      </c>
      <c r="H290" s="179"/>
      <c r="I290" s="173"/>
      <c r="J290" s="178"/>
      <c r="K290" s="83"/>
      <c r="L290" s="83"/>
      <c r="M290" s="83"/>
    </row>
    <row r="291" spans="1:13" s="32" customFormat="1" ht="18" customHeight="1">
      <c r="A291" s="75"/>
      <c r="B291" s="59"/>
      <c r="C291" s="59"/>
      <c r="D291" s="59"/>
      <c r="E291" s="78" t="s">
        <v>235</v>
      </c>
      <c r="F291" s="134">
        <f>SUM(F290:F290)</f>
        <v>816877</v>
      </c>
      <c r="G291" s="134">
        <f>SUM(G290:G290)</f>
        <v>6731689.260000036</v>
      </c>
      <c r="H291" s="179"/>
      <c r="I291" s="173"/>
      <c r="J291" s="178"/>
      <c r="K291" s="83"/>
      <c r="L291" s="83"/>
      <c r="M291" s="83"/>
    </row>
    <row r="292" spans="1:13" s="32" customFormat="1" ht="33.75" customHeight="1">
      <c r="A292" s="73" t="s">
        <v>344</v>
      </c>
      <c r="B292" s="59"/>
      <c r="C292" s="59"/>
      <c r="D292" s="59"/>
      <c r="E292" s="73"/>
      <c r="F292" s="175" t="s">
        <v>335</v>
      </c>
      <c r="G292" s="175" t="s">
        <v>336</v>
      </c>
      <c r="H292" s="179"/>
      <c r="I292" s="173"/>
      <c r="J292" s="178"/>
      <c r="K292" s="83"/>
      <c r="L292" s="83"/>
      <c r="M292" s="83"/>
    </row>
    <row r="293" spans="1:13" s="32" customFormat="1" ht="21" customHeight="1" hidden="1">
      <c r="A293" s="59" t="s">
        <v>345</v>
      </c>
      <c r="B293" s="59"/>
      <c r="C293" s="59"/>
      <c r="D293" s="59"/>
      <c r="E293" s="73"/>
      <c r="F293" s="175"/>
      <c r="G293" s="81"/>
      <c r="H293" s="179"/>
      <c r="I293" s="173"/>
      <c r="J293" s="178"/>
      <c r="K293" s="83"/>
      <c r="L293" s="83"/>
      <c r="M293" s="83"/>
    </row>
    <row r="294" spans="1:13" s="32" customFormat="1" ht="21" customHeight="1">
      <c r="A294" s="59" t="s">
        <v>346</v>
      </c>
      <c r="B294" s="59"/>
      <c r="C294" s="59"/>
      <c r="D294" s="59"/>
      <c r="E294" s="59"/>
      <c r="F294" s="81">
        <f>'[2]BCKQKD'!F20</f>
        <v>157686852</v>
      </c>
      <c r="G294" s="81">
        <f>'[7]TMBCTC'!$F$293</f>
        <v>306416793</v>
      </c>
      <c r="H294" s="179"/>
      <c r="I294" s="173"/>
      <c r="J294" s="178"/>
      <c r="K294" s="83"/>
      <c r="L294" s="83"/>
      <c r="M294" s="83"/>
    </row>
    <row r="295" spans="1:13" s="32" customFormat="1" ht="18" customHeight="1">
      <c r="A295" s="59"/>
      <c r="B295" s="59"/>
      <c r="C295" s="59"/>
      <c r="D295" s="59"/>
      <c r="E295" s="78" t="s">
        <v>235</v>
      </c>
      <c r="F295" s="134">
        <f>F294+F293</f>
        <v>157686852</v>
      </c>
      <c r="G295" s="134">
        <f>G294+G293</f>
        <v>306416793</v>
      </c>
      <c r="H295" s="179"/>
      <c r="I295" s="173"/>
      <c r="J295" s="178"/>
      <c r="K295" s="83"/>
      <c r="L295" s="83"/>
      <c r="M295" s="83"/>
    </row>
    <row r="296" spans="1:13" s="32" customFormat="1" ht="30.75" customHeight="1">
      <c r="A296" s="73" t="s">
        <v>347</v>
      </c>
      <c r="B296" s="59"/>
      <c r="C296" s="59"/>
      <c r="D296" s="59"/>
      <c r="E296" s="59"/>
      <c r="F296" s="175" t="s">
        <v>335</v>
      </c>
      <c r="G296" s="175" t="s">
        <v>336</v>
      </c>
      <c r="H296" s="179"/>
      <c r="I296" s="173"/>
      <c r="J296" s="178"/>
      <c r="K296" s="83"/>
      <c r="L296" s="83"/>
      <c r="M296" s="83"/>
    </row>
    <row r="297" spans="1:13" s="32" customFormat="1" ht="18" customHeight="1">
      <c r="A297" s="59" t="s">
        <v>348</v>
      </c>
      <c r="B297" s="59"/>
      <c r="C297" s="59"/>
      <c r="D297" s="59"/>
      <c r="E297" s="59"/>
      <c r="F297" s="119">
        <f>'[2]BCKQKD'!F21</f>
        <v>311924613.685</v>
      </c>
      <c r="G297" s="119">
        <f>'[7]TMBCTC'!$F$296</f>
        <v>639477964.0694444</v>
      </c>
      <c r="H297" s="179"/>
      <c r="I297" s="173"/>
      <c r="J297" s="178"/>
      <c r="K297" s="83"/>
      <c r="L297" s="83"/>
      <c r="M297" s="83"/>
    </row>
    <row r="298" spans="1:13" s="32" customFormat="1" ht="18" customHeight="1">
      <c r="A298" s="73"/>
      <c r="B298" s="59"/>
      <c r="C298" s="59"/>
      <c r="D298" s="59"/>
      <c r="E298" s="78" t="s">
        <v>235</v>
      </c>
      <c r="F298" s="134">
        <f>F297</f>
        <v>311924613.685</v>
      </c>
      <c r="G298" s="134">
        <f>G297</f>
        <v>639477964.0694444</v>
      </c>
      <c r="H298" s="179"/>
      <c r="I298" s="173"/>
      <c r="J298" s="178"/>
      <c r="K298" s="83"/>
      <c r="L298" s="83"/>
      <c r="M298" s="83"/>
    </row>
    <row r="299" spans="1:13" s="32" customFormat="1" ht="32.25" customHeight="1">
      <c r="A299" s="73" t="s">
        <v>349</v>
      </c>
      <c r="B299" s="59"/>
      <c r="C299" s="59"/>
      <c r="D299" s="59"/>
      <c r="E299" s="59"/>
      <c r="F299" s="175" t="s">
        <v>335</v>
      </c>
      <c r="G299" s="175" t="s">
        <v>336</v>
      </c>
      <c r="H299" s="179"/>
      <c r="I299" s="173"/>
      <c r="J299" s="178"/>
      <c r="K299" s="83"/>
      <c r="L299" s="83"/>
      <c r="M299" s="83"/>
    </row>
    <row r="300" spans="1:13" s="32" customFormat="1" ht="18" customHeight="1">
      <c r="A300" s="59" t="s">
        <v>350</v>
      </c>
      <c r="B300" s="59"/>
      <c r="C300" s="59"/>
      <c r="D300" s="59"/>
      <c r="E300" s="59"/>
      <c r="F300" s="119">
        <f>'[2]BCKQKD'!F22</f>
        <v>1402291771.6049147</v>
      </c>
      <c r="G300" s="119">
        <f>'[7]TMBCTC'!$F$299</f>
        <v>1358525595.6819897</v>
      </c>
      <c r="H300" s="179"/>
      <c r="I300" s="173"/>
      <c r="J300" s="178"/>
      <c r="K300" s="83"/>
      <c r="L300" s="83"/>
      <c r="M300" s="83"/>
    </row>
    <row r="301" spans="1:13" s="32" customFormat="1" ht="18" customHeight="1">
      <c r="A301" s="59"/>
      <c r="B301" s="59"/>
      <c r="C301" s="59"/>
      <c r="D301" s="59"/>
      <c r="E301" s="78" t="s">
        <v>235</v>
      </c>
      <c r="F301" s="134">
        <f>F300</f>
        <v>1402291771.6049147</v>
      </c>
      <c r="G301" s="134">
        <f>G300</f>
        <v>1358525595.6819897</v>
      </c>
      <c r="H301" s="179"/>
      <c r="I301" s="173"/>
      <c r="J301" s="178"/>
      <c r="K301" s="83"/>
      <c r="L301" s="83"/>
      <c r="M301" s="83"/>
    </row>
    <row r="302" spans="1:13" s="32" customFormat="1" ht="31.5" customHeight="1">
      <c r="A302" s="73" t="s">
        <v>351</v>
      </c>
      <c r="B302" s="59"/>
      <c r="C302" s="59"/>
      <c r="D302" s="59"/>
      <c r="E302" s="78"/>
      <c r="F302" s="175" t="s">
        <v>335</v>
      </c>
      <c r="G302" s="175" t="s">
        <v>336</v>
      </c>
      <c r="H302" s="179"/>
      <c r="I302" s="173"/>
      <c r="J302" s="173"/>
      <c r="K302" s="83"/>
      <c r="L302" s="83"/>
      <c r="M302" s="83"/>
    </row>
    <row r="303" spans="1:13" s="32" customFormat="1" ht="19.5" customHeight="1">
      <c r="A303" s="123" t="s">
        <v>352</v>
      </c>
      <c r="B303" s="59"/>
      <c r="C303" s="59"/>
      <c r="D303" s="59"/>
      <c r="E303" s="78"/>
      <c r="F303" s="81">
        <f>'[2]BCKQKD'!D24</f>
        <v>197451447</v>
      </c>
      <c r="G303" s="81">
        <f>'[7]TMBCTC'!$F$302</f>
        <v>2546849604</v>
      </c>
      <c r="H303" s="179"/>
      <c r="I303" s="173"/>
      <c r="J303" s="173"/>
      <c r="K303" s="83"/>
      <c r="L303" s="83"/>
      <c r="M303" s="83"/>
    </row>
    <row r="304" spans="1:13" s="32" customFormat="1" ht="18" customHeight="1" hidden="1">
      <c r="A304" s="123" t="s">
        <v>353</v>
      </c>
      <c r="B304" s="59"/>
      <c r="C304" s="59"/>
      <c r="D304" s="59"/>
      <c r="E304" s="78"/>
      <c r="F304" s="81"/>
      <c r="G304" s="81"/>
      <c r="H304" s="179"/>
      <c r="I304" s="173"/>
      <c r="J304" s="178"/>
      <c r="K304" s="83"/>
      <c r="L304" s="83"/>
      <c r="M304" s="83"/>
    </row>
    <row r="305" spans="1:13" s="32" customFormat="1" ht="18" customHeight="1">
      <c r="A305" s="59"/>
      <c r="B305" s="59"/>
      <c r="C305" s="59"/>
      <c r="D305" s="59"/>
      <c r="E305" s="78" t="s">
        <v>235</v>
      </c>
      <c r="F305" s="134">
        <f>SUM(F303:F304)</f>
        <v>197451447</v>
      </c>
      <c r="G305" s="134">
        <f>SUM(G303:G304)</f>
        <v>2546849604</v>
      </c>
      <c r="H305" s="179"/>
      <c r="I305" s="173"/>
      <c r="J305" s="178"/>
      <c r="K305" s="83"/>
      <c r="L305" s="83"/>
      <c r="M305" s="83"/>
    </row>
    <row r="306" spans="1:13" s="32" customFormat="1" ht="31.5" customHeight="1">
      <c r="A306" s="73" t="s">
        <v>354</v>
      </c>
      <c r="B306" s="59"/>
      <c r="C306" s="59"/>
      <c r="D306" s="59"/>
      <c r="E306" s="78"/>
      <c r="F306" s="175" t="s">
        <v>335</v>
      </c>
      <c r="G306" s="175" t="s">
        <v>336</v>
      </c>
      <c r="H306" s="179"/>
      <c r="I306" s="173"/>
      <c r="J306" s="178"/>
      <c r="K306" s="83"/>
      <c r="L306" s="83"/>
      <c r="M306" s="83"/>
    </row>
    <row r="307" spans="1:13" s="32" customFormat="1" ht="21" customHeight="1">
      <c r="A307" s="123" t="s">
        <v>355</v>
      </c>
      <c r="B307" s="59"/>
      <c r="C307" s="59"/>
      <c r="D307" s="59"/>
      <c r="E307" s="78"/>
      <c r="F307" s="81">
        <f>'[2]BCKQKD'!D25</f>
        <v>161950342.82458684</v>
      </c>
      <c r="G307" s="81">
        <f>'[7]TMBCTC'!$F$305</f>
        <v>2157110385.8982706</v>
      </c>
      <c r="H307" s="179"/>
      <c r="I307" s="173"/>
      <c r="J307" s="178"/>
      <c r="K307" s="83"/>
      <c r="L307" s="83"/>
      <c r="M307" s="83"/>
    </row>
    <row r="308" spans="1:13" s="32" customFormat="1" ht="18" customHeight="1">
      <c r="A308" s="59"/>
      <c r="B308" s="59"/>
      <c r="C308" s="59"/>
      <c r="D308" s="59"/>
      <c r="E308" s="78" t="s">
        <v>235</v>
      </c>
      <c r="F308" s="134">
        <f>SUM(F307:F307)</f>
        <v>161950342.82458684</v>
      </c>
      <c r="G308" s="134">
        <f>SUM(G307:G307)</f>
        <v>2157110385.8982706</v>
      </c>
      <c r="H308" s="179"/>
      <c r="I308" s="173"/>
      <c r="J308" s="178"/>
      <c r="K308" s="83"/>
      <c r="L308" s="83"/>
      <c r="M308" s="83"/>
    </row>
    <row r="309" spans="1:13" s="32" customFormat="1" ht="18" customHeight="1">
      <c r="A309" s="73" t="s">
        <v>356</v>
      </c>
      <c r="B309" s="59"/>
      <c r="C309" s="59"/>
      <c r="D309" s="59"/>
      <c r="E309" s="73"/>
      <c r="F309" s="79"/>
      <c r="G309" s="79"/>
      <c r="H309" s="179"/>
      <c r="I309" s="173"/>
      <c r="J309" s="178"/>
      <c r="K309" s="83"/>
      <c r="L309" s="83"/>
      <c r="M309" s="83"/>
    </row>
    <row r="310" spans="1:13" s="32" customFormat="1" ht="33" customHeight="1">
      <c r="A310" s="184" t="s">
        <v>357</v>
      </c>
      <c r="B310" s="184"/>
      <c r="C310" s="184"/>
      <c r="D310" s="184"/>
      <c r="E310" s="184"/>
      <c r="F310" s="175" t="s">
        <v>335</v>
      </c>
      <c r="G310" s="175" t="s">
        <v>336</v>
      </c>
      <c r="H310" s="179"/>
      <c r="I310" s="173"/>
      <c r="J310" s="178"/>
      <c r="K310" s="83"/>
      <c r="L310" s="83"/>
      <c r="M310" s="83"/>
    </row>
    <row r="311" spans="1:13" s="32" customFormat="1" ht="18" customHeight="1">
      <c r="A311" s="118" t="s">
        <v>358</v>
      </c>
      <c r="B311" s="59"/>
      <c r="C311" s="59"/>
      <c r="D311" s="59"/>
      <c r="E311" s="73"/>
      <c r="F311" s="81">
        <f>F283-F288+F291-F295-F298-F301+F305-F308</f>
        <v>107360018.3637295</v>
      </c>
      <c r="G311" s="81">
        <f>G283-G288+G291-G295-G298-G301+G305-G308</f>
        <v>885260316.6102953</v>
      </c>
      <c r="H311" s="185"/>
      <c r="I311" s="173"/>
      <c r="J311" s="178"/>
      <c r="K311" s="83"/>
      <c r="L311" s="83"/>
      <c r="M311" s="83"/>
    </row>
    <row r="312" spans="1:13" s="32" customFormat="1" ht="18" customHeight="1">
      <c r="A312" s="118" t="s">
        <v>359</v>
      </c>
      <c r="B312" s="59"/>
      <c r="C312" s="59"/>
      <c r="D312" s="59"/>
      <c r="E312" s="73"/>
      <c r="F312" s="81">
        <f>F311</f>
        <v>107360018.3637295</v>
      </c>
      <c r="G312" s="81">
        <f>G311</f>
        <v>885260316.6102953</v>
      </c>
      <c r="H312" s="185"/>
      <c r="I312" s="173"/>
      <c r="J312" s="178"/>
      <c r="K312" s="83"/>
      <c r="L312" s="83"/>
      <c r="M312" s="83"/>
    </row>
    <row r="313" spans="1:13" s="32" customFormat="1" ht="18" customHeight="1">
      <c r="A313" s="118" t="s">
        <v>360</v>
      </c>
      <c r="B313" s="59"/>
      <c r="C313" s="59"/>
      <c r="D313" s="59"/>
      <c r="E313" s="73"/>
      <c r="F313" s="186">
        <v>0.25</v>
      </c>
      <c r="G313" s="186">
        <v>0.25</v>
      </c>
      <c r="H313" s="179"/>
      <c r="I313" s="173"/>
      <c r="J313" s="178"/>
      <c r="K313" s="83"/>
      <c r="L313" s="83"/>
      <c r="M313" s="83"/>
    </row>
    <row r="314" spans="1:13" s="32" customFormat="1" ht="18" customHeight="1">
      <c r="A314" s="118" t="s">
        <v>196</v>
      </c>
      <c r="B314" s="59"/>
      <c r="C314" s="59"/>
      <c r="D314" s="59"/>
      <c r="E314" s="73"/>
      <c r="F314" s="81">
        <f>F312*F313</f>
        <v>26840004.590932377</v>
      </c>
      <c r="G314" s="81">
        <f>G312*25%</f>
        <v>221315079.15257382</v>
      </c>
      <c r="H314" s="179"/>
      <c r="I314" s="173"/>
      <c r="J314" s="178"/>
      <c r="K314" s="83"/>
      <c r="L314" s="83"/>
      <c r="M314" s="83"/>
    </row>
    <row r="315" spans="1:13" s="32" customFormat="1" ht="18" customHeight="1">
      <c r="A315" s="122" t="s">
        <v>361</v>
      </c>
      <c r="B315" s="59"/>
      <c r="C315" s="59"/>
      <c r="D315" s="59"/>
      <c r="E315" s="73"/>
      <c r="F315" s="134">
        <f>F314</f>
        <v>26840004.590932377</v>
      </c>
      <c r="G315" s="134">
        <f>G314</f>
        <v>221315079.15257382</v>
      </c>
      <c r="H315" s="179"/>
      <c r="I315" s="173"/>
      <c r="J315" s="178"/>
      <c r="K315" s="83"/>
      <c r="L315" s="83"/>
      <c r="M315" s="83"/>
    </row>
    <row r="316" spans="1:13" s="32" customFormat="1" ht="18" customHeight="1">
      <c r="A316" s="122" t="s">
        <v>362</v>
      </c>
      <c r="B316" s="59"/>
      <c r="C316" s="59"/>
      <c r="D316" s="59"/>
      <c r="E316" s="73"/>
      <c r="F316" s="135">
        <f>F311-F314</f>
        <v>80520013.77279714</v>
      </c>
      <c r="G316" s="135">
        <f>G311-G314+1</f>
        <v>663945238.4577215</v>
      </c>
      <c r="H316" s="179"/>
      <c r="I316" s="173"/>
      <c r="J316" s="178"/>
      <c r="K316" s="83"/>
      <c r="L316" s="83"/>
      <c r="M316" s="83"/>
    </row>
    <row r="317" spans="1:13" s="32" customFormat="1" ht="20.25" customHeight="1">
      <c r="A317" s="143"/>
      <c r="B317" s="143"/>
      <c r="C317" s="143"/>
      <c r="D317" s="143"/>
      <c r="E317" s="187"/>
      <c r="F317" s="188"/>
      <c r="G317" s="188"/>
      <c r="H317" s="179"/>
      <c r="I317" s="173"/>
      <c r="J317" s="178"/>
      <c r="K317" s="83"/>
      <c r="L317" s="83"/>
      <c r="M317" s="83"/>
    </row>
    <row r="318" spans="1:10" s="32" customFormat="1" ht="14.25">
      <c r="A318" s="31" t="s">
        <v>363</v>
      </c>
      <c r="B318" s="39"/>
      <c r="C318" s="39"/>
      <c r="D318" s="39"/>
      <c r="E318" s="31"/>
      <c r="F318" s="189"/>
      <c r="G318" s="190"/>
      <c r="H318" s="39"/>
      <c r="I318" s="40"/>
      <c r="J318" s="33"/>
    </row>
    <row r="319" spans="1:10" s="32" customFormat="1" ht="14.25">
      <c r="A319" s="31"/>
      <c r="B319" s="39"/>
      <c r="C319" s="39"/>
      <c r="D319" s="39"/>
      <c r="E319" s="31"/>
      <c r="F319" s="189"/>
      <c r="G319" s="190"/>
      <c r="H319" s="39"/>
      <c r="I319" s="40"/>
      <c r="J319" s="33"/>
    </row>
    <row r="320" spans="1:10" s="32" customFormat="1" ht="14.25">
      <c r="A320" s="31" t="s">
        <v>364</v>
      </c>
      <c r="B320" s="39"/>
      <c r="C320" s="39"/>
      <c r="D320" s="39"/>
      <c r="E320" s="31"/>
      <c r="F320" s="189"/>
      <c r="G320" s="190"/>
      <c r="H320" s="39"/>
      <c r="I320" s="40"/>
      <c r="J320" s="33"/>
    </row>
    <row r="321" spans="1:10" s="32" customFormat="1" ht="20.25" customHeight="1">
      <c r="A321" s="191" t="s">
        <v>365</v>
      </c>
      <c r="B321" s="39"/>
      <c r="C321" s="39"/>
      <c r="D321" s="39"/>
      <c r="E321" s="31"/>
      <c r="F321" s="192" t="s">
        <v>366</v>
      </c>
      <c r="G321" s="190"/>
      <c r="H321" s="39"/>
      <c r="I321" s="40"/>
      <c r="J321" s="33"/>
    </row>
    <row r="322" spans="1:10" s="32" customFormat="1" ht="26.25" customHeight="1">
      <c r="A322" s="377" t="s">
        <v>367</v>
      </c>
      <c r="B322" s="377"/>
      <c r="C322" s="377"/>
      <c r="D322" s="377"/>
      <c r="E322" s="377"/>
      <c r="F322" s="377" t="s">
        <v>368</v>
      </c>
      <c r="G322" s="377"/>
      <c r="H322" s="39"/>
      <c r="I322" s="40"/>
      <c r="J322" s="33"/>
    </row>
    <row r="323" spans="1:10" s="32" customFormat="1" ht="26.25" customHeight="1">
      <c r="A323" s="372" t="s">
        <v>369</v>
      </c>
      <c r="B323" s="372"/>
      <c r="C323" s="372"/>
      <c r="D323" s="372"/>
      <c r="E323" s="372"/>
      <c r="F323" s="372" t="s">
        <v>370</v>
      </c>
      <c r="G323" s="372"/>
      <c r="H323" s="39"/>
      <c r="I323" s="40"/>
      <c r="J323" s="33"/>
    </row>
    <row r="324" spans="1:10" s="32" customFormat="1" ht="33" customHeight="1">
      <c r="A324" s="372" t="s">
        <v>371</v>
      </c>
      <c r="B324" s="372"/>
      <c r="C324" s="372"/>
      <c r="D324" s="372"/>
      <c r="E324" s="372"/>
      <c r="F324" s="372" t="s">
        <v>372</v>
      </c>
      <c r="G324" s="372"/>
      <c r="H324" s="39"/>
      <c r="I324" s="40"/>
      <c r="J324" s="33"/>
    </row>
    <row r="325" spans="1:10" s="32" customFormat="1" ht="9.75" customHeight="1">
      <c r="A325" s="193"/>
      <c r="B325" s="193"/>
      <c r="C325" s="193"/>
      <c r="D325" s="193"/>
      <c r="E325" s="193"/>
      <c r="F325" s="193"/>
      <c r="G325" s="193"/>
      <c r="H325" s="39"/>
      <c r="I325" s="40"/>
      <c r="J325" s="33"/>
    </row>
    <row r="326" spans="1:10" s="32" customFormat="1" ht="14.25">
      <c r="A326" s="31" t="s">
        <v>373</v>
      </c>
      <c r="B326" s="39"/>
      <c r="C326" s="39"/>
      <c r="D326" s="39"/>
      <c r="E326" s="31"/>
      <c r="F326" s="189"/>
      <c r="G326" s="190"/>
      <c r="H326" s="39"/>
      <c r="I326" s="40"/>
      <c r="J326" s="33"/>
    </row>
    <row r="327" spans="1:10" s="32" customFormat="1" ht="30" customHeight="1">
      <c r="A327" s="194" t="s">
        <v>374</v>
      </c>
      <c r="B327" s="195"/>
      <c r="C327" s="195"/>
      <c r="D327" s="195"/>
      <c r="E327" s="191"/>
      <c r="F327" s="175" t="s">
        <v>375</v>
      </c>
      <c r="G327" s="175" t="s">
        <v>376</v>
      </c>
      <c r="H327" s="39"/>
      <c r="I327" s="40"/>
      <c r="J327" s="33"/>
    </row>
    <row r="328" spans="1:10" s="32" customFormat="1" ht="21" customHeight="1">
      <c r="A328" s="31" t="s">
        <v>377</v>
      </c>
      <c r="B328" s="39"/>
      <c r="C328" s="39"/>
      <c r="D328" s="39"/>
      <c r="E328" s="31"/>
      <c r="F328" s="189"/>
      <c r="G328" s="190"/>
      <c r="H328" s="39"/>
      <c r="I328" s="40"/>
      <c r="J328" s="33"/>
    </row>
    <row r="329" spans="1:14" s="32" customFormat="1" ht="15">
      <c r="A329" s="39" t="s">
        <v>378</v>
      </c>
      <c r="B329" s="39"/>
      <c r="C329" s="39"/>
      <c r="D329" s="39"/>
      <c r="E329" s="31"/>
      <c r="F329" s="196">
        <v>124816054</v>
      </c>
      <c r="G329" s="196">
        <v>7920469600</v>
      </c>
      <c r="H329" s="179"/>
      <c r="I329" s="197"/>
      <c r="J329" s="198"/>
      <c r="K329" s="83"/>
      <c r="L329" s="83"/>
      <c r="M329" s="83"/>
      <c r="N329" s="199"/>
    </row>
    <row r="330" spans="1:14" s="32" customFormat="1" ht="15">
      <c r="A330" s="39" t="s">
        <v>379</v>
      </c>
      <c r="B330" s="39"/>
      <c r="C330" s="39"/>
      <c r="D330" s="39"/>
      <c r="E330" s="31"/>
      <c r="F330" s="196">
        <v>1697640001</v>
      </c>
      <c r="G330" s="196">
        <v>17827335400</v>
      </c>
      <c r="H330" s="179"/>
      <c r="I330" s="197"/>
      <c r="J330" s="198"/>
      <c r="K330" s="83"/>
      <c r="L330" s="83"/>
      <c r="M330" s="83"/>
      <c r="N330" s="199"/>
    </row>
    <row r="331" spans="1:14" s="32" customFormat="1" ht="15">
      <c r="A331" s="39"/>
      <c r="B331" s="39"/>
      <c r="C331" s="39"/>
      <c r="D331" s="39"/>
      <c r="E331" s="31"/>
      <c r="F331" s="196"/>
      <c r="G331" s="196"/>
      <c r="H331" s="39"/>
      <c r="I331" s="200"/>
      <c r="J331" s="201"/>
      <c r="N331" s="84"/>
    </row>
    <row r="332" spans="1:14" s="32" customFormat="1" ht="21" customHeight="1">
      <c r="A332" s="373" t="s">
        <v>380</v>
      </c>
      <c r="B332" s="373"/>
      <c r="C332" s="373"/>
      <c r="D332" s="373"/>
      <c r="E332" s="373"/>
      <c r="F332" s="202"/>
      <c r="G332" s="202">
        <v>990000000</v>
      </c>
      <c r="H332" s="39"/>
      <c r="I332" s="200"/>
      <c r="J332" s="201"/>
      <c r="N332" s="84"/>
    </row>
    <row r="333" spans="1:14" s="32" customFormat="1" ht="18" customHeight="1">
      <c r="A333" s="368" t="s">
        <v>381</v>
      </c>
      <c r="B333" s="368"/>
      <c r="C333" s="368"/>
      <c r="D333" s="368"/>
      <c r="E333" s="368"/>
      <c r="F333" s="196"/>
      <c r="G333" s="196"/>
      <c r="H333" s="39"/>
      <c r="I333" s="200"/>
      <c r="J333" s="201"/>
      <c r="N333" s="84"/>
    </row>
    <row r="334" spans="1:14" s="32" customFormat="1" ht="5.25" customHeight="1">
      <c r="A334" s="39"/>
      <c r="B334" s="39"/>
      <c r="C334" s="39"/>
      <c r="D334" s="39"/>
      <c r="E334" s="31"/>
      <c r="F334" s="196"/>
      <c r="G334" s="196"/>
      <c r="H334" s="39"/>
      <c r="I334" s="200"/>
      <c r="J334" s="201"/>
      <c r="N334" s="84"/>
    </row>
    <row r="335" spans="1:14" s="32" customFormat="1" ht="14.25">
      <c r="A335" s="31" t="s">
        <v>382</v>
      </c>
      <c r="B335" s="39"/>
      <c r="C335" s="39"/>
      <c r="D335" s="39"/>
      <c r="E335" s="31"/>
      <c r="F335" s="175" t="s">
        <v>375</v>
      </c>
      <c r="G335" s="175" t="s">
        <v>376</v>
      </c>
      <c r="H335" s="39"/>
      <c r="I335" s="200"/>
      <c r="J335" s="201"/>
      <c r="N335" s="84"/>
    </row>
    <row r="336" spans="1:14" s="32" customFormat="1" ht="21" customHeight="1">
      <c r="A336" s="368" t="s">
        <v>383</v>
      </c>
      <c r="B336" s="368"/>
      <c r="C336" s="368"/>
      <c r="D336" s="368"/>
      <c r="E336" s="368"/>
      <c r="F336" s="202">
        <v>152456788</v>
      </c>
      <c r="G336" s="202">
        <v>634531268</v>
      </c>
      <c r="H336" s="39"/>
      <c r="I336" s="200"/>
      <c r="J336" s="201"/>
      <c r="N336" s="84"/>
    </row>
    <row r="337" spans="1:14" s="32" customFormat="1" ht="15">
      <c r="A337" s="31" t="s">
        <v>384</v>
      </c>
      <c r="B337" s="39"/>
      <c r="C337" s="39"/>
      <c r="D337" s="39"/>
      <c r="E337" s="31"/>
      <c r="F337" s="202"/>
      <c r="G337" s="196">
        <v>0</v>
      </c>
      <c r="H337" s="39"/>
      <c r="I337" s="200"/>
      <c r="J337" s="201"/>
      <c r="N337" s="84"/>
    </row>
    <row r="338" spans="1:14" s="32" customFormat="1" ht="15">
      <c r="A338" s="39" t="s">
        <v>385</v>
      </c>
      <c r="B338" s="39"/>
      <c r="C338" s="39"/>
      <c r="D338" s="39"/>
      <c r="E338" s="31"/>
      <c r="F338" s="202">
        <v>51726456</v>
      </c>
      <c r="G338" s="196">
        <v>218713572</v>
      </c>
      <c r="H338" s="39"/>
      <c r="I338" s="203"/>
      <c r="J338" s="204"/>
      <c r="N338" s="84"/>
    </row>
    <row r="339" spans="1:14" s="32" customFormat="1" ht="15">
      <c r="A339" s="39"/>
      <c r="B339" s="39"/>
      <c r="C339" s="39"/>
      <c r="D339" s="39"/>
      <c r="E339" s="31"/>
      <c r="F339" s="196"/>
      <c r="G339" s="196"/>
      <c r="H339" s="39"/>
      <c r="I339" s="203"/>
      <c r="J339" s="204"/>
      <c r="N339" s="84"/>
    </row>
    <row r="340" spans="1:14" s="32" customFormat="1" ht="15">
      <c r="A340" s="31" t="s">
        <v>386</v>
      </c>
      <c r="B340" s="39"/>
      <c r="C340" s="39"/>
      <c r="D340" s="39"/>
      <c r="E340" s="31"/>
      <c r="F340" s="196"/>
      <c r="G340" s="196"/>
      <c r="H340" s="39"/>
      <c r="I340" s="203"/>
      <c r="J340" s="204"/>
      <c r="N340" s="84"/>
    </row>
    <row r="341" spans="1:14" s="32" customFormat="1" ht="25.5">
      <c r="A341" s="73" t="s">
        <v>387</v>
      </c>
      <c r="B341" s="39"/>
      <c r="C341" s="39"/>
      <c r="D341" s="39"/>
      <c r="E341" s="31"/>
      <c r="F341" s="205" t="s">
        <v>388</v>
      </c>
      <c r="G341" s="206" t="s">
        <v>389</v>
      </c>
      <c r="H341" s="39"/>
      <c r="I341" s="203"/>
      <c r="J341" s="204"/>
      <c r="N341" s="84"/>
    </row>
    <row r="342" spans="1:14" s="32" customFormat="1" ht="17.25" customHeight="1">
      <c r="A342" s="39" t="s">
        <v>390</v>
      </c>
      <c r="B342" s="39"/>
      <c r="C342" s="39"/>
      <c r="D342" s="39"/>
      <c r="E342" s="31"/>
      <c r="F342" s="196">
        <v>1744048454</v>
      </c>
      <c r="G342" s="196">
        <v>1619232400</v>
      </c>
      <c r="H342" s="207"/>
      <c r="I342" s="207"/>
      <c r="J342" s="201"/>
      <c r="N342" s="84"/>
    </row>
    <row r="343" spans="1:14" s="32" customFormat="1" ht="17.25" customHeight="1">
      <c r="A343" s="39" t="s">
        <v>391</v>
      </c>
      <c r="B343" s="39"/>
      <c r="C343" s="39"/>
      <c r="D343" s="39"/>
      <c r="E343" s="31"/>
      <c r="F343" s="196">
        <v>20000000000</v>
      </c>
      <c r="G343" s="196">
        <v>20000000000</v>
      </c>
      <c r="H343" s="207"/>
      <c r="I343" s="207"/>
      <c r="J343" s="201"/>
      <c r="N343" s="84"/>
    </row>
    <row r="344" spans="1:14" s="32" customFormat="1" ht="17.25" customHeight="1">
      <c r="A344" s="31" t="s">
        <v>392</v>
      </c>
      <c r="B344" s="39"/>
      <c r="C344" s="39"/>
      <c r="D344" s="39"/>
      <c r="E344" s="31"/>
      <c r="F344" s="208">
        <f>F342+F343</f>
        <v>21744048454</v>
      </c>
      <c r="G344" s="208">
        <f>G342+G343</f>
        <v>21619232400</v>
      </c>
      <c r="H344" s="39"/>
      <c r="I344" s="203"/>
      <c r="J344" s="204"/>
      <c r="N344" s="84"/>
    </row>
    <row r="345" spans="1:14" s="32" customFormat="1" ht="25.5">
      <c r="A345" s="73" t="s">
        <v>393</v>
      </c>
      <c r="B345" s="39"/>
      <c r="C345" s="39"/>
      <c r="D345" s="39"/>
      <c r="E345" s="31"/>
      <c r="F345" s="209" t="s">
        <v>388</v>
      </c>
      <c r="G345" s="206" t="s">
        <v>389</v>
      </c>
      <c r="H345" s="39"/>
      <c r="I345" s="203"/>
      <c r="J345" s="204"/>
      <c r="N345" s="84"/>
    </row>
    <row r="346" spans="1:14" s="32" customFormat="1" ht="16.5" customHeight="1">
      <c r="A346" s="39" t="s">
        <v>394</v>
      </c>
      <c r="B346" s="39"/>
      <c r="C346" s="39"/>
      <c r="D346" s="39"/>
      <c r="E346" s="31"/>
      <c r="F346" s="196">
        <v>7255378041</v>
      </c>
      <c r="G346" s="196">
        <v>8576078040</v>
      </c>
      <c r="H346" s="207"/>
      <c r="I346" s="200"/>
      <c r="J346" s="201"/>
      <c r="N346" s="84"/>
    </row>
    <row r="347" spans="1:10" s="32" customFormat="1" ht="14.25">
      <c r="A347" s="31" t="s">
        <v>392</v>
      </c>
      <c r="B347" s="39"/>
      <c r="C347" s="39"/>
      <c r="D347" s="39"/>
      <c r="E347" s="31"/>
      <c r="F347" s="210">
        <f>F346</f>
        <v>7255378041</v>
      </c>
      <c r="G347" s="210">
        <f>G346</f>
        <v>8576078040</v>
      </c>
      <c r="H347" s="39"/>
      <c r="I347" s="40"/>
      <c r="J347" s="33"/>
    </row>
    <row r="348" spans="1:10" s="32" customFormat="1" ht="14.25">
      <c r="A348" s="31"/>
      <c r="B348" s="39"/>
      <c r="C348" s="39"/>
      <c r="D348" s="39"/>
      <c r="E348" s="31"/>
      <c r="F348" s="189"/>
      <c r="G348" s="190"/>
      <c r="H348" s="39"/>
      <c r="I348" s="40"/>
      <c r="J348" s="33"/>
    </row>
    <row r="349" spans="1:10" s="32" customFormat="1" ht="38.25" customHeight="1">
      <c r="A349" s="369" t="s">
        <v>395</v>
      </c>
      <c r="B349" s="370"/>
      <c r="C349" s="370"/>
      <c r="D349" s="370"/>
      <c r="E349" s="370"/>
      <c r="F349" s="370"/>
      <c r="G349" s="370"/>
      <c r="H349" s="39"/>
      <c r="I349" s="40"/>
      <c r="J349" s="33"/>
    </row>
    <row r="350" spans="1:10" s="32" customFormat="1" ht="14.25">
      <c r="A350" s="39"/>
      <c r="B350" s="39"/>
      <c r="C350" s="39"/>
      <c r="D350" s="39"/>
      <c r="E350" s="39"/>
      <c r="F350" s="148" t="s">
        <v>87</v>
      </c>
      <c r="G350" s="39"/>
      <c r="H350" s="39"/>
      <c r="I350" s="40"/>
      <c r="J350" s="33"/>
    </row>
    <row r="351" spans="1:10" s="32" customFormat="1" ht="6" customHeight="1">
      <c r="A351" s="39"/>
      <c r="B351" s="39"/>
      <c r="C351" s="39"/>
      <c r="D351" s="39"/>
      <c r="E351" s="39"/>
      <c r="F351" s="148"/>
      <c r="G351" s="39"/>
      <c r="H351" s="39"/>
      <c r="I351" s="40"/>
      <c r="J351" s="33"/>
    </row>
    <row r="352" spans="1:10" s="43" customFormat="1" ht="15.75">
      <c r="A352" s="367" t="s">
        <v>396</v>
      </c>
      <c r="B352" s="367"/>
      <c r="C352" s="371" t="s">
        <v>89</v>
      </c>
      <c r="D352" s="371"/>
      <c r="E352" s="371"/>
      <c r="F352" s="371" t="s">
        <v>90</v>
      </c>
      <c r="G352" s="371"/>
      <c r="H352" s="31"/>
      <c r="I352" s="41"/>
      <c r="J352" s="42"/>
    </row>
    <row r="353" spans="1:10" s="43" customFormat="1" ht="15.75">
      <c r="A353" s="367"/>
      <c r="B353" s="367"/>
      <c r="I353" s="42"/>
      <c r="J353" s="42"/>
    </row>
    <row r="354" spans="1:10" s="43" customFormat="1" ht="15.75">
      <c r="A354" s="367"/>
      <c r="B354" s="367"/>
      <c r="F354" s="42"/>
      <c r="I354" s="42"/>
      <c r="J354" s="42"/>
    </row>
    <row r="355" spans="1:10" s="43" customFormat="1" ht="15.75">
      <c r="A355" s="367"/>
      <c r="B355" s="367"/>
      <c r="F355" s="211"/>
      <c r="I355" s="42"/>
      <c r="J355" s="42"/>
    </row>
    <row r="356" spans="1:10" s="43" customFormat="1" ht="15.75">
      <c r="A356" s="367"/>
      <c r="B356" s="367"/>
      <c r="I356" s="42"/>
      <c r="J356" s="42"/>
    </row>
    <row r="357" spans="1:10" s="43" customFormat="1" ht="15.75">
      <c r="A357" s="367"/>
      <c r="B357" s="367"/>
      <c r="I357" s="42"/>
      <c r="J357" s="42"/>
    </row>
    <row r="358" spans="1:10" s="43" customFormat="1" ht="15.75">
      <c r="A358" s="367" t="s">
        <v>397</v>
      </c>
      <c r="B358" s="367"/>
      <c r="C358" s="366" t="s">
        <v>398</v>
      </c>
      <c r="D358" s="366"/>
      <c r="E358" s="366"/>
      <c r="F358" s="366" t="s">
        <v>93</v>
      </c>
      <c r="G358" s="366"/>
      <c r="I358" s="42"/>
      <c r="J358" s="42"/>
    </row>
    <row r="359" spans="9:10" s="32" customFormat="1" ht="14.25">
      <c r="I359" s="33"/>
      <c r="J359" s="33"/>
    </row>
    <row r="360" spans="9:10" s="32" customFormat="1" ht="14.25">
      <c r="I360" s="33"/>
      <c r="J360" s="33"/>
    </row>
    <row r="361" spans="9:10" s="32" customFormat="1" ht="14.25">
      <c r="I361" s="33"/>
      <c r="J361" s="33"/>
    </row>
    <row r="362" spans="9:10" s="32" customFormat="1" ht="14.25">
      <c r="I362" s="33"/>
      <c r="J362" s="33"/>
    </row>
    <row r="363" spans="9:10" s="32" customFormat="1" ht="14.25">
      <c r="I363" s="33"/>
      <c r="J363" s="33"/>
    </row>
    <row r="364" spans="9:10" s="32" customFormat="1" ht="14.25">
      <c r="I364" s="33"/>
      <c r="J364" s="33"/>
    </row>
    <row r="365" spans="9:10" s="32" customFormat="1" ht="14.25">
      <c r="I365" s="33"/>
      <c r="J365" s="33"/>
    </row>
  </sheetData>
  <sheetProtection/>
  <mergeCells count="145">
    <mergeCell ref="A11:G11"/>
    <mergeCell ref="A12:E12"/>
    <mergeCell ref="A13:E13"/>
    <mergeCell ref="A14:E14"/>
    <mergeCell ref="A15:G15"/>
    <mergeCell ref="A16:G16"/>
    <mergeCell ref="F1:G1"/>
    <mergeCell ref="F3:G3"/>
    <mergeCell ref="A5:G5"/>
    <mergeCell ref="A7:G7"/>
    <mergeCell ref="A9:G9"/>
    <mergeCell ref="A10:G10"/>
    <mergeCell ref="A24:G24"/>
    <mergeCell ref="A25:G25"/>
    <mergeCell ref="A26:G26"/>
    <mergeCell ref="A27:G27"/>
    <mergeCell ref="A36:G36"/>
    <mergeCell ref="A37:G37"/>
    <mergeCell ref="A17:G17"/>
    <mergeCell ref="A18:G18"/>
    <mergeCell ref="A20:G20"/>
    <mergeCell ref="A21:G21"/>
    <mergeCell ref="A22:G22"/>
    <mergeCell ref="A23:G23"/>
    <mergeCell ref="A44:G44"/>
    <mergeCell ref="A45:G45"/>
    <mergeCell ref="A46:G46"/>
    <mergeCell ref="A47:G47"/>
    <mergeCell ref="A48:G48"/>
    <mergeCell ref="A49:G49"/>
    <mergeCell ref="A38:G38"/>
    <mergeCell ref="A39:G39"/>
    <mergeCell ref="A40:G40"/>
    <mergeCell ref="A41:G41"/>
    <mergeCell ref="A42:G42"/>
    <mergeCell ref="A43:G43"/>
    <mergeCell ref="A56:DV56"/>
    <mergeCell ref="A57:G57"/>
    <mergeCell ref="A58:G58"/>
    <mergeCell ref="A59:G59"/>
    <mergeCell ref="A60:G60"/>
    <mergeCell ref="A61:G61"/>
    <mergeCell ref="A50:G50"/>
    <mergeCell ref="A51:G51"/>
    <mergeCell ref="A52:G52"/>
    <mergeCell ref="A53:G53"/>
    <mergeCell ref="A54:G54"/>
    <mergeCell ref="A55:G55"/>
    <mergeCell ref="E68:L68"/>
    <mergeCell ref="A69:G69"/>
    <mergeCell ref="A70:G70"/>
    <mergeCell ref="A71:G71"/>
    <mergeCell ref="A72:G72"/>
    <mergeCell ref="A73:G73"/>
    <mergeCell ref="A62:G62"/>
    <mergeCell ref="A63:G63"/>
    <mergeCell ref="A64:G64"/>
    <mergeCell ref="E65:L65"/>
    <mergeCell ref="E66:L66"/>
    <mergeCell ref="E67:L67"/>
    <mergeCell ref="A81:G81"/>
    <mergeCell ref="A82:G82"/>
    <mergeCell ref="A83:G83"/>
    <mergeCell ref="A85:G85"/>
    <mergeCell ref="A87:G87"/>
    <mergeCell ref="A88:G88"/>
    <mergeCell ref="A75:G75"/>
    <mergeCell ref="A76:G76"/>
    <mergeCell ref="A77:G77"/>
    <mergeCell ref="A78:G78"/>
    <mergeCell ref="A79:G79"/>
    <mergeCell ref="A80:G80"/>
    <mergeCell ref="A96:G96"/>
    <mergeCell ref="A97:G97"/>
    <mergeCell ref="A98:G98"/>
    <mergeCell ref="A99:G99"/>
    <mergeCell ref="A100:G100"/>
    <mergeCell ref="A101:G101"/>
    <mergeCell ref="A89:G89"/>
    <mergeCell ref="A90:G90"/>
    <mergeCell ref="A91:G91"/>
    <mergeCell ref="A92:G92"/>
    <mergeCell ref="A94:G94"/>
    <mergeCell ref="A95:G95"/>
    <mergeCell ref="A108:G108"/>
    <mergeCell ref="A109:G109"/>
    <mergeCell ref="A113:G113"/>
    <mergeCell ref="A114:G114"/>
    <mergeCell ref="A115:G115"/>
    <mergeCell ref="A116:G116"/>
    <mergeCell ref="A102:G102"/>
    <mergeCell ref="A103:G103"/>
    <mergeCell ref="A104:G104"/>
    <mergeCell ref="A105:G105"/>
    <mergeCell ref="A106:G106"/>
    <mergeCell ref="A107:G107"/>
    <mergeCell ref="A128:G128"/>
    <mergeCell ref="A193:G193"/>
    <mergeCell ref="A210:G210"/>
    <mergeCell ref="A211:G211"/>
    <mergeCell ref="A212:G212"/>
    <mergeCell ref="A213:G213"/>
    <mergeCell ref="A117:G117"/>
    <mergeCell ref="A118:G118"/>
    <mergeCell ref="A119:G119"/>
    <mergeCell ref="A121:G121"/>
    <mergeCell ref="A123:G123"/>
    <mergeCell ref="A125:G125"/>
    <mergeCell ref="A227:G227"/>
    <mergeCell ref="A258:G258"/>
    <mergeCell ref="A259:G259"/>
    <mergeCell ref="A260:G260"/>
    <mergeCell ref="A261:G261"/>
    <mergeCell ref="A262:G262"/>
    <mergeCell ref="A214:G214"/>
    <mergeCell ref="A222:G222"/>
    <mergeCell ref="A223:G223"/>
    <mergeCell ref="A224:G224"/>
    <mergeCell ref="A225:G225"/>
    <mergeCell ref="A226:G226"/>
    <mergeCell ref="A323:E323"/>
    <mergeCell ref="F323:G323"/>
    <mergeCell ref="A324:E324"/>
    <mergeCell ref="F324:G324"/>
    <mergeCell ref="A332:E332"/>
    <mergeCell ref="A333:E333"/>
    <mergeCell ref="A263:G263"/>
    <mergeCell ref="E270:F270"/>
    <mergeCell ref="G270:G271"/>
    <mergeCell ref="E271:F271"/>
    <mergeCell ref="A322:E322"/>
    <mergeCell ref="F322:G322"/>
    <mergeCell ref="F358:G358"/>
    <mergeCell ref="A354:B354"/>
    <mergeCell ref="A355:B355"/>
    <mergeCell ref="A356:B356"/>
    <mergeCell ref="A357:B357"/>
    <mergeCell ref="A358:B358"/>
    <mergeCell ref="C358:E358"/>
    <mergeCell ref="A336:E336"/>
    <mergeCell ref="A349:G349"/>
    <mergeCell ref="A352:B352"/>
    <mergeCell ref="C352:E352"/>
    <mergeCell ref="F352:G352"/>
    <mergeCell ref="A353:B353"/>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minhnt</cp:lastModifiedBy>
  <dcterms:created xsi:type="dcterms:W3CDTF">2013-04-25T08:49:10Z</dcterms:created>
  <dcterms:modified xsi:type="dcterms:W3CDTF">2013-05-02T06:48:07Z</dcterms:modified>
  <cp:category/>
  <cp:version/>
  <cp:contentType/>
  <cp:contentStatus/>
</cp:coreProperties>
</file>